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340" yWindow="-255" windowWidth="11805" windowHeight="9825" tabRatio="771"/>
  </bookViews>
  <sheets>
    <sheet name="Details &amp; Disclaimers" sheetId="1" r:id="rId1"/>
    <sheet name="Q1 Summary Tables" sheetId="2" r:id="rId2"/>
    <sheet name="Q1 Spending Tables" sheetId="3" r:id="rId3"/>
    <sheet name="Q2 Summary Tables" sheetId="4" r:id="rId4"/>
    <sheet name="Q2 Spending Tables" sheetId="8" r:id="rId5"/>
    <sheet name="Q3 Summary Tables" sheetId="5" r:id="rId6"/>
    <sheet name="Q3 Spending Tables" sheetId="6" r:id="rId7"/>
    <sheet name="Q4 Summary Tables" sheetId="9" r:id="rId8"/>
    <sheet name="Q4 Spending Tables" sheetId="10" r:id="rId9"/>
    <sheet name="Monthly Summary Tables" sheetId="7" r:id="rId10"/>
    <sheet name="Monthly Spending Tables" sheetId="11" r:id="rId11"/>
    <sheet name="Revised Monthly Revenues" sheetId="12" r:id="rId12"/>
  </sheets>
  <definedNames>
    <definedName name="_ftn1" localSheetId="7">'Q4 Summary Tables'!#REF!</definedName>
    <definedName name="_ftnref1" localSheetId="7">'Q4 Summary Tables'!$B$8</definedName>
  </definedNames>
  <calcPr calcId="145621"/>
</workbook>
</file>

<file path=xl/calcChain.xml><?xml version="1.0" encoding="utf-8"?>
<calcChain xmlns="http://schemas.openxmlformats.org/spreadsheetml/2006/main">
  <c r="C86" i="11" l="1"/>
  <c r="D86" i="11"/>
  <c r="E86" i="11"/>
  <c r="F86" i="11"/>
  <c r="G86" i="11"/>
  <c r="H86" i="11"/>
  <c r="I86" i="11"/>
  <c r="J86" i="11"/>
  <c r="K86" i="11"/>
  <c r="L86" i="11"/>
  <c r="M86" i="11"/>
  <c r="N86" i="11"/>
  <c r="C87" i="11"/>
  <c r="D87" i="11"/>
  <c r="E87" i="11"/>
  <c r="F87" i="11"/>
  <c r="G87" i="11"/>
  <c r="H87" i="11"/>
  <c r="I87" i="11"/>
  <c r="J87" i="11"/>
  <c r="K87" i="11"/>
  <c r="L87" i="11"/>
  <c r="M87" i="11"/>
  <c r="N87" i="11"/>
  <c r="C88" i="11"/>
  <c r="D88" i="11"/>
  <c r="E88" i="11"/>
  <c r="F88" i="11"/>
  <c r="G88" i="11"/>
  <c r="H88" i="11"/>
  <c r="I88" i="11"/>
  <c r="J88" i="11"/>
  <c r="K88" i="11"/>
  <c r="L88" i="11"/>
  <c r="M88" i="11"/>
  <c r="N88" i="11"/>
  <c r="C89" i="11"/>
  <c r="D89" i="11"/>
  <c r="E89" i="11"/>
  <c r="F89" i="11"/>
  <c r="G89" i="11"/>
  <c r="H89" i="11"/>
  <c r="I89" i="11"/>
  <c r="J89" i="11"/>
  <c r="K89" i="11"/>
  <c r="L89" i="11"/>
  <c r="M89" i="11"/>
  <c r="N89" i="11"/>
  <c r="H43" i="9" l="1"/>
  <c r="D43" i="9"/>
  <c r="E43" i="9"/>
  <c r="F43" i="9"/>
  <c r="G43" i="9"/>
  <c r="C43" i="9"/>
  <c r="H35" i="9"/>
  <c r="G35" i="9"/>
  <c r="G26" i="9"/>
  <c r="F33" i="9"/>
  <c r="E26" i="9"/>
  <c r="E35" i="9" s="1"/>
  <c r="F35" i="9"/>
  <c r="D35" i="9"/>
  <c r="D28" i="9"/>
  <c r="D29" i="9"/>
  <c r="D30" i="9"/>
  <c r="D31" i="9"/>
  <c r="D32" i="9"/>
  <c r="D27" i="9"/>
  <c r="H6" i="9" l="1"/>
  <c r="H7" i="9"/>
  <c r="H5" i="9"/>
  <c r="E75" i="9" l="1"/>
  <c r="F75" i="9"/>
  <c r="D75" i="9"/>
  <c r="E59" i="9"/>
  <c r="F59" i="9"/>
  <c r="D59" i="9"/>
  <c r="E56" i="9"/>
  <c r="F56" i="9"/>
  <c r="D56" i="9"/>
  <c r="H34" i="9"/>
  <c r="G34" i="9"/>
  <c r="D33" i="9"/>
  <c r="E33" i="9"/>
  <c r="G33" i="9" s="1"/>
  <c r="H33" i="9"/>
  <c r="C33" i="9"/>
  <c r="H28" i="9"/>
  <c r="H29" i="9"/>
  <c r="H30" i="9"/>
  <c r="H31" i="9"/>
  <c r="H32" i="9"/>
  <c r="H27" i="9"/>
  <c r="G28" i="9"/>
  <c r="G29" i="9"/>
  <c r="G30" i="9"/>
  <c r="G31" i="9"/>
  <c r="G32" i="9"/>
  <c r="G27" i="9"/>
  <c r="H24" i="9"/>
  <c r="H25" i="9"/>
  <c r="H23" i="9"/>
  <c r="G25" i="9"/>
  <c r="G24" i="9"/>
  <c r="G23" i="9"/>
  <c r="H26" i="9"/>
  <c r="D26" i="9"/>
  <c r="F26" i="9"/>
  <c r="C26" i="9"/>
  <c r="F19" i="9"/>
  <c r="E19" i="9"/>
  <c r="D19" i="9"/>
  <c r="C19" i="9"/>
  <c r="D18" i="9"/>
  <c r="E18" i="9"/>
  <c r="F18" i="9"/>
  <c r="D16" i="9"/>
  <c r="E16" i="9"/>
  <c r="F16" i="9"/>
  <c r="C16" i="9"/>
  <c r="D14" i="9"/>
  <c r="E14" i="9"/>
  <c r="F14" i="9"/>
  <c r="I5" i="9"/>
  <c r="I6" i="9"/>
  <c r="I7" i="9"/>
  <c r="H8" i="9"/>
  <c r="I8" i="9" l="1"/>
  <c r="G8" i="9"/>
  <c r="F8" i="9"/>
  <c r="E8" i="9"/>
  <c r="D8" i="9"/>
  <c r="C8" i="9"/>
  <c r="C14" i="9"/>
  <c r="C18" i="9"/>
  <c r="AG86" i="10" l="1"/>
  <c r="AG85" i="10"/>
  <c r="D93" i="11" l="1"/>
  <c r="E93" i="11"/>
  <c r="F93" i="11"/>
  <c r="G93" i="11"/>
  <c r="H93" i="11"/>
  <c r="I93" i="11"/>
  <c r="J93" i="11"/>
  <c r="K93" i="11"/>
  <c r="L93" i="11"/>
  <c r="M93" i="11"/>
  <c r="N93" i="11"/>
  <c r="C93" i="11"/>
  <c r="BM25" i="11" l="1"/>
  <c r="BA84" i="11" l="1"/>
  <c r="AZ90" i="11"/>
  <c r="AX84" i="11"/>
  <c r="AY84" i="11"/>
  <c r="AZ84" i="11"/>
  <c r="AX71" i="11"/>
  <c r="AY71" i="11"/>
  <c r="AZ71" i="11"/>
  <c r="BA71" i="11"/>
  <c r="AX60" i="11"/>
  <c r="AY60" i="11"/>
  <c r="AZ60" i="11"/>
  <c r="BA60" i="11"/>
  <c r="AV45" i="11"/>
  <c r="AW45" i="11"/>
  <c r="AX45" i="11"/>
  <c r="AY45" i="11"/>
  <c r="AZ45" i="11"/>
  <c r="BA45" i="11"/>
  <c r="BJ4" i="11"/>
  <c r="BK4" i="11"/>
  <c r="BL4" i="11"/>
  <c r="BM4" i="11"/>
  <c r="BN4" i="11"/>
  <c r="BJ12" i="11"/>
  <c r="BK12" i="11"/>
  <c r="BL12" i="11"/>
  <c r="BM12" i="11"/>
  <c r="BN12" i="11"/>
  <c r="BI28" i="11"/>
  <c r="BJ28" i="11"/>
  <c r="BK28" i="11"/>
  <c r="BL28" i="11"/>
  <c r="BM28" i="11"/>
  <c r="BN28" i="11"/>
  <c r="BH32" i="11"/>
  <c r="BI32" i="11"/>
  <c r="BJ32" i="11"/>
  <c r="BK32" i="11"/>
  <c r="BL32" i="11"/>
  <c r="BM32" i="11"/>
  <c r="BN32" i="11"/>
  <c r="BH37" i="11"/>
  <c r="BI37" i="11"/>
  <c r="BJ37" i="11"/>
  <c r="BK37" i="11"/>
  <c r="BL37" i="11"/>
  <c r="BM37" i="11"/>
  <c r="BN37" i="11"/>
  <c r="BJ45" i="11"/>
  <c r="BK45" i="11"/>
  <c r="BL45" i="11"/>
  <c r="BM45" i="11"/>
  <c r="BN45" i="11"/>
  <c r="BI60" i="11"/>
  <c r="BJ60" i="11"/>
  <c r="BK60" i="11"/>
  <c r="BL60" i="11"/>
  <c r="BM60" i="11"/>
  <c r="BN60" i="11"/>
  <c r="BH71" i="11"/>
  <c r="BI71" i="11"/>
  <c r="BJ71" i="11"/>
  <c r="BK71" i="11"/>
  <c r="BL71" i="11"/>
  <c r="BM71" i="11"/>
  <c r="BN71" i="11"/>
  <c r="AY37" i="11" l="1"/>
  <c r="AZ37" i="11"/>
  <c r="BA37" i="11"/>
  <c r="AZ28" i="11"/>
  <c r="BA28" i="11"/>
  <c r="AZ25" i="11"/>
  <c r="BA25" i="11"/>
  <c r="AN77" i="11"/>
  <c r="AM77" i="11"/>
  <c r="AL77" i="11"/>
  <c r="AK77" i="11"/>
  <c r="AJ77" i="11"/>
  <c r="AI77" i="11"/>
  <c r="AH77" i="11"/>
  <c r="AG77" i="11"/>
  <c r="AF77" i="11"/>
  <c r="AE77" i="11"/>
  <c r="AD77" i="11"/>
  <c r="AC77" i="11"/>
  <c r="AN71" i="11"/>
  <c r="AM71" i="11"/>
  <c r="AL71" i="11"/>
  <c r="AK71" i="11"/>
  <c r="AJ71" i="11"/>
  <c r="AI71" i="11"/>
  <c r="AH71" i="11"/>
  <c r="AG71" i="11"/>
  <c r="AF71" i="11"/>
  <c r="AE71" i="11"/>
  <c r="AD71" i="11"/>
  <c r="AC71" i="11"/>
  <c r="AN60" i="11"/>
  <c r="AM60" i="11"/>
  <c r="AL60" i="11"/>
  <c r="AK60" i="11"/>
  <c r="AJ60" i="11"/>
  <c r="AI60" i="11"/>
  <c r="AH60" i="11"/>
  <c r="AG60" i="11"/>
  <c r="AF60" i="11"/>
  <c r="AE60" i="11"/>
  <c r="AD60" i="11"/>
  <c r="AC60" i="11"/>
  <c r="AN45" i="11"/>
  <c r="AM45" i="11"/>
  <c r="AL45" i="11"/>
  <c r="AK45" i="11"/>
  <c r="AJ45" i="11"/>
  <c r="AI45" i="11"/>
  <c r="AH45" i="11"/>
  <c r="AG45" i="11"/>
  <c r="AF45" i="11"/>
  <c r="AE45" i="11"/>
  <c r="AD45" i="11"/>
  <c r="AC45" i="11"/>
  <c r="AN37" i="11"/>
  <c r="AM37" i="11"/>
  <c r="AL37" i="11"/>
  <c r="AK37" i="11"/>
  <c r="AJ37" i="11"/>
  <c r="AI37" i="11"/>
  <c r="AH37" i="11"/>
  <c r="AG37" i="11"/>
  <c r="AF37" i="11"/>
  <c r="AE37" i="11"/>
  <c r="AD37" i="11"/>
  <c r="AC37" i="11"/>
  <c r="AN32" i="11"/>
  <c r="AM32" i="11"/>
  <c r="AL32" i="11"/>
  <c r="AK32" i="11"/>
  <c r="AJ32" i="11"/>
  <c r="AI32" i="11"/>
  <c r="AH32" i="11"/>
  <c r="AG32" i="11"/>
  <c r="AF32" i="11"/>
  <c r="AE32" i="11"/>
  <c r="AD32" i="11"/>
  <c r="AC32" i="11"/>
  <c r="AN28" i="11"/>
  <c r="AM28" i="11"/>
  <c r="AL28" i="11"/>
  <c r="AK28" i="11"/>
  <c r="AJ28" i="11"/>
  <c r="AI28" i="11"/>
  <c r="AH28" i="11"/>
  <c r="AG28" i="11"/>
  <c r="AF28" i="11"/>
  <c r="AE28" i="11"/>
  <c r="AD28" i="11"/>
  <c r="AC28" i="11"/>
  <c r="AN25" i="11"/>
  <c r="AM25" i="11"/>
  <c r="AL25" i="11"/>
  <c r="AK25" i="11"/>
  <c r="AJ25" i="11"/>
  <c r="AI25" i="11"/>
  <c r="AH25" i="11"/>
  <c r="AG25" i="11"/>
  <c r="AF25" i="11"/>
  <c r="AE25" i="11"/>
  <c r="AD25" i="11"/>
  <c r="AC25" i="11"/>
  <c r="AN12" i="11"/>
  <c r="AM12" i="11"/>
  <c r="AL12" i="11"/>
  <c r="AK12" i="11"/>
  <c r="AJ12" i="11"/>
  <c r="AI12" i="11"/>
  <c r="AH12" i="11"/>
  <c r="AG12" i="11"/>
  <c r="AF12" i="11"/>
  <c r="AE12" i="11"/>
  <c r="AD12" i="11"/>
  <c r="AC12" i="11"/>
  <c r="AN4" i="11"/>
  <c r="AM4" i="11"/>
  <c r="AL4" i="11"/>
  <c r="AK4" i="11"/>
  <c r="AJ4" i="11"/>
  <c r="AI4" i="11"/>
  <c r="AH4" i="11"/>
  <c r="AG4" i="11"/>
  <c r="AF4" i="11"/>
  <c r="AE4" i="11"/>
  <c r="AD4" i="11"/>
  <c r="AC4" i="11"/>
  <c r="Z90" i="11"/>
  <c r="AA90" i="11"/>
  <c r="Z84" i="11"/>
  <c r="AA84" i="11"/>
  <c r="Z77" i="11"/>
  <c r="AA77" i="11"/>
  <c r="Z71" i="11"/>
  <c r="AA71" i="11"/>
  <c r="Z60" i="11"/>
  <c r="AA60" i="11"/>
  <c r="Z45" i="11"/>
  <c r="AA45" i="11"/>
  <c r="Z37" i="11"/>
  <c r="AA37" i="11"/>
  <c r="Z32" i="11"/>
  <c r="AA32" i="11"/>
  <c r="Z28" i="11"/>
  <c r="AA28" i="11"/>
  <c r="Z25" i="11"/>
  <c r="AA25" i="11"/>
  <c r="Z12" i="11"/>
  <c r="AA12" i="11"/>
  <c r="Z4" i="11"/>
  <c r="AA4" i="11"/>
  <c r="P4" i="11"/>
  <c r="N92" i="11"/>
  <c r="M92" i="11"/>
  <c r="L92" i="11"/>
  <c r="K92" i="11"/>
  <c r="J92" i="11"/>
  <c r="I92" i="11"/>
  <c r="H92" i="11"/>
  <c r="G92" i="11"/>
  <c r="F92" i="11"/>
  <c r="E92" i="11"/>
  <c r="D92" i="11"/>
  <c r="C92" i="11"/>
  <c r="N91" i="11"/>
  <c r="M91" i="11"/>
  <c r="L91" i="11"/>
  <c r="K91" i="11"/>
  <c r="J91" i="11"/>
  <c r="I91" i="11"/>
  <c r="H91" i="11"/>
  <c r="G91" i="11"/>
  <c r="F91" i="11"/>
  <c r="E91" i="11"/>
  <c r="D91" i="11"/>
  <c r="C91" i="11"/>
  <c r="CA90" i="11"/>
  <c r="BZ90" i="11"/>
  <c r="BY90" i="11"/>
  <c r="BX90" i="11"/>
  <c r="BW90" i="11"/>
  <c r="BV90" i="11"/>
  <c r="BU90" i="11"/>
  <c r="BT90" i="11"/>
  <c r="BS90" i="11"/>
  <c r="BR90" i="11"/>
  <c r="BQ90" i="11"/>
  <c r="BP90" i="11"/>
  <c r="BN90" i="11"/>
  <c r="BM90" i="11"/>
  <c r="BL90" i="11"/>
  <c r="BK90" i="11"/>
  <c r="BJ90" i="11"/>
  <c r="BI90" i="11"/>
  <c r="BH90" i="11"/>
  <c r="BG90" i="11"/>
  <c r="BF90" i="11"/>
  <c r="BE90" i="11"/>
  <c r="BD90" i="11"/>
  <c r="BC90" i="11"/>
  <c r="BA90" i="11"/>
  <c r="AY90" i="11"/>
  <c r="AX90" i="11"/>
  <c r="AW90" i="11"/>
  <c r="AV90" i="11"/>
  <c r="AU90" i="11"/>
  <c r="AT90" i="11"/>
  <c r="AS90" i="11"/>
  <c r="AR90" i="11"/>
  <c r="AQ90" i="11"/>
  <c r="AP90" i="11"/>
  <c r="AN90" i="11"/>
  <c r="AM90" i="11"/>
  <c r="AL90" i="11"/>
  <c r="AK90" i="11"/>
  <c r="AJ90" i="11"/>
  <c r="AI90" i="11"/>
  <c r="AH90" i="11"/>
  <c r="AG90" i="11"/>
  <c r="AF90" i="11"/>
  <c r="AE90" i="11"/>
  <c r="AD90" i="11"/>
  <c r="AC90" i="11"/>
  <c r="Y90" i="11"/>
  <c r="X90" i="11"/>
  <c r="W90" i="11"/>
  <c r="V90" i="11"/>
  <c r="U90" i="11"/>
  <c r="T90" i="11"/>
  <c r="S90" i="11"/>
  <c r="R90" i="11"/>
  <c r="Q90" i="11"/>
  <c r="P90" i="11"/>
  <c r="N85" i="11"/>
  <c r="M85" i="11"/>
  <c r="L85" i="11"/>
  <c r="K85" i="11"/>
  <c r="J85" i="11"/>
  <c r="I85" i="11"/>
  <c r="H85" i="11"/>
  <c r="G85" i="11"/>
  <c r="F85" i="11"/>
  <c r="E85" i="11"/>
  <c r="D85" i="11"/>
  <c r="C85" i="11"/>
  <c r="CA84" i="11"/>
  <c r="BZ84" i="11"/>
  <c r="BY84" i="11"/>
  <c r="BX84" i="11"/>
  <c r="BW84" i="11"/>
  <c r="BV84" i="11"/>
  <c r="BU84" i="11"/>
  <c r="BT84" i="11"/>
  <c r="BS84" i="11"/>
  <c r="BR84" i="11"/>
  <c r="BQ84" i="11"/>
  <c r="BP84" i="11"/>
  <c r="BN84" i="11"/>
  <c r="BM84" i="11"/>
  <c r="BL84" i="11"/>
  <c r="BK84" i="11"/>
  <c r="BJ84" i="11"/>
  <c r="BI84" i="11"/>
  <c r="BH84" i="11"/>
  <c r="BG84" i="11"/>
  <c r="BF84" i="11"/>
  <c r="BE84" i="11"/>
  <c r="BD84" i="11"/>
  <c r="BC84" i="11"/>
  <c r="AW84" i="11"/>
  <c r="AV84" i="11"/>
  <c r="AU84" i="11"/>
  <c r="AT84" i="11"/>
  <c r="AS84" i="11"/>
  <c r="AR84" i="11"/>
  <c r="AQ84" i="11"/>
  <c r="AP84" i="11"/>
  <c r="AN84" i="11"/>
  <c r="AM84" i="11"/>
  <c r="AL84" i="11"/>
  <c r="AK84" i="11"/>
  <c r="AJ84" i="11"/>
  <c r="AI84" i="11"/>
  <c r="AH84" i="11"/>
  <c r="AG84" i="11"/>
  <c r="AF84" i="11"/>
  <c r="AE84" i="11"/>
  <c r="AD84" i="11"/>
  <c r="AC84" i="11"/>
  <c r="Y84" i="11"/>
  <c r="X84" i="11"/>
  <c r="W84" i="11"/>
  <c r="V84" i="11"/>
  <c r="U84" i="11"/>
  <c r="T84" i="11"/>
  <c r="S84" i="11"/>
  <c r="R84" i="11"/>
  <c r="Q84" i="11"/>
  <c r="P84" i="11"/>
  <c r="N83" i="11"/>
  <c r="M83" i="11"/>
  <c r="L83" i="11"/>
  <c r="K83" i="11"/>
  <c r="J83" i="11"/>
  <c r="I83" i="11"/>
  <c r="H83" i="11"/>
  <c r="G83" i="11"/>
  <c r="F83" i="11"/>
  <c r="E83" i="11"/>
  <c r="D83" i="11"/>
  <c r="C83" i="11"/>
  <c r="N82" i="11"/>
  <c r="M82" i="11"/>
  <c r="L82" i="11"/>
  <c r="K82" i="11"/>
  <c r="J82" i="11"/>
  <c r="I82" i="11"/>
  <c r="H82" i="11"/>
  <c r="G82" i="11"/>
  <c r="F82" i="11"/>
  <c r="E82" i="11"/>
  <c r="D82" i="11"/>
  <c r="C82" i="11"/>
  <c r="N81" i="11"/>
  <c r="M81" i="11"/>
  <c r="L81" i="11"/>
  <c r="K81" i="11"/>
  <c r="J81" i="11"/>
  <c r="I81" i="11"/>
  <c r="H81" i="11"/>
  <c r="G81" i="11"/>
  <c r="F81" i="11"/>
  <c r="E81" i="11"/>
  <c r="D81" i="11"/>
  <c r="C81" i="11"/>
  <c r="N80" i="11"/>
  <c r="M80" i="11"/>
  <c r="L80" i="11"/>
  <c r="K80" i="11"/>
  <c r="J80" i="11"/>
  <c r="I80" i="11"/>
  <c r="H80" i="11"/>
  <c r="G80" i="11"/>
  <c r="F80" i="11"/>
  <c r="E80" i="11"/>
  <c r="D80" i="11"/>
  <c r="C80" i="11"/>
  <c r="N79" i="11"/>
  <c r="M79" i="11"/>
  <c r="L79" i="11"/>
  <c r="K79" i="11"/>
  <c r="J79" i="11"/>
  <c r="I79" i="11"/>
  <c r="H79" i="11"/>
  <c r="G79" i="11"/>
  <c r="F79" i="11"/>
  <c r="E79" i="11"/>
  <c r="D79" i="11"/>
  <c r="C79" i="11"/>
  <c r="N78" i="11"/>
  <c r="M78" i="11"/>
  <c r="L78" i="11"/>
  <c r="K78" i="11"/>
  <c r="J78" i="11"/>
  <c r="I78" i="11"/>
  <c r="H78" i="11"/>
  <c r="G78" i="11"/>
  <c r="F78" i="11"/>
  <c r="E78" i="11"/>
  <c r="D78" i="11"/>
  <c r="C78" i="11"/>
  <c r="CA77" i="11"/>
  <c r="BZ77" i="11"/>
  <c r="BY77" i="11"/>
  <c r="BX77" i="11"/>
  <c r="BW77" i="11"/>
  <c r="BV77" i="11"/>
  <c r="BU77" i="11"/>
  <c r="BT77" i="11"/>
  <c r="BS77" i="11"/>
  <c r="BR77" i="11"/>
  <c r="BQ77" i="11"/>
  <c r="BP77" i="11"/>
  <c r="BN77" i="11"/>
  <c r="BM77" i="11"/>
  <c r="BL77" i="11"/>
  <c r="BK77" i="11"/>
  <c r="BJ77" i="11"/>
  <c r="BI77" i="11"/>
  <c r="BH77" i="11"/>
  <c r="BG77" i="11"/>
  <c r="BF77" i="11"/>
  <c r="BE77" i="11"/>
  <c r="BD77" i="11"/>
  <c r="BC77" i="11"/>
  <c r="BA77" i="11"/>
  <c r="AZ77" i="11"/>
  <c r="AY77" i="11"/>
  <c r="AX77" i="11"/>
  <c r="AW77" i="11"/>
  <c r="AV77" i="11"/>
  <c r="AU77" i="11"/>
  <c r="AT77" i="11"/>
  <c r="AS77" i="11"/>
  <c r="AR77" i="11"/>
  <c r="AQ77" i="11"/>
  <c r="AP77" i="11"/>
  <c r="Y77" i="11"/>
  <c r="X77" i="11"/>
  <c r="W77" i="11"/>
  <c r="V77" i="11"/>
  <c r="U77" i="11"/>
  <c r="T77" i="11"/>
  <c r="S77" i="11"/>
  <c r="R77" i="11"/>
  <c r="Q77" i="11"/>
  <c r="P77" i="11"/>
  <c r="N76" i="11"/>
  <c r="M76" i="11"/>
  <c r="L76" i="11"/>
  <c r="K76" i="11"/>
  <c r="J76" i="11"/>
  <c r="I76" i="11"/>
  <c r="H76" i="11"/>
  <c r="G76" i="11"/>
  <c r="F76" i="11"/>
  <c r="E76" i="11"/>
  <c r="D76" i="11"/>
  <c r="C76" i="11"/>
  <c r="N75" i="11"/>
  <c r="M75" i="11"/>
  <c r="L75" i="11"/>
  <c r="K75" i="11"/>
  <c r="J75" i="11"/>
  <c r="I75" i="11"/>
  <c r="H75" i="11"/>
  <c r="G75" i="11"/>
  <c r="F75" i="11"/>
  <c r="E75" i="11"/>
  <c r="D75" i="11"/>
  <c r="C75" i="11"/>
  <c r="N74" i="11"/>
  <c r="M74" i="11"/>
  <c r="L74" i="11"/>
  <c r="K74" i="11"/>
  <c r="J74" i="11"/>
  <c r="I74" i="11"/>
  <c r="H74" i="11"/>
  <c r="F74" i="11"/>
  <c r="E74" i="11"/>
  <c r="D74" i="11"/>
  <c r="C74" i="11"/>
  <c r="N73" i="11"/>
  <c r="M73" i="11"/>
  <c r="L73" i="11"/>
  <c r="K73" i="11"/>
  <c r="J73" i="11"/>
  <c r="I73" i="11"/>
  <c r="H73" i="11"/>
  <c r="G73" i="11"/>
  <c r="F73" i="11"/>
  <c r="E73" i="11"/>
  <c r="D73" i="11"/>
  <c r="C73" i="11"/>
  <c r="F72" i="11"/>
  <c r="R71" i="11"/>
  <c r="N72" i="11"/>
  <c r="M72" i="11"/>
  <c r="L72" i="11"/>
  <c r="K72" i="11"/>
  <c r="J72" i="11"/>
  <c r="I72" i="11"/>
  <c r="H72" i="11"/>
  <c r="G72" i="11"/>
  <c r="D72" i="11"/>
  <c r="C72" i="11"/>
  <c r="CA71" i="11"/>
  <c r="BZ71" i="11"/>
  <c r="BY71" i="11"/>
  <c r="BX71" i="11"/>
  <c r="BW71" i="11"/>
  <c r="BV71" i="11"/>
  <c r="BU71" i="11"/>
  <c r="BT71" i="11"/>
  <c r="BS71" i="11"/>
  <c r="BR71" i="11"/>
  <c r="BQ71" i="11"/>
  <c r="BP71" i="11"/>
  <c r="BG71" i="11"/>
  <c r="BF71" i="11"/>
  <c r="BE71" i="11"/>
  <c r="BD71" i="11"/>
  <c r="BC71" i="11"/>
  <c r="AW71" i="11"/>
  <c r="AV71" i="11"/>
  <c r="AU71" i="11"/>
  <c r="AT71" i="11"/>
  <c r="AS71" i="11"/>
  <c r="AR71" i="11"/>
  <c r="AQ71" i="11"/>
  <c r="AP71" i="11"/>
  <c r="Y71" i="11"/>
  <c r="X71" i="11"/>
  <c r="W71" i="11"/>
  <c r="V71" i="11"/>
  <c r="U71" i="11"/>
  <c r="T71" i="11"/>
  <c r="S71" i="11"/>
  <c r="Q71" i="11"/>
  <c r="P71" i="11"/>
  <c r="N70" i="11"/>
  <c r="M70" i="11"/>
  <c r="L70" i="11"/>
  <c r="K70" i="11"/>
  <c r="J70" i="11"/>
  <c r="I70" i="11"/>
  <c r="H70" i="11"/>
  <c r="G70" i="11"/>
  <c r="F70" i="11"/>
  <c r="E70" i="11"/>
  <c r="D70" i="11"/>
  <c r="C70" i="11"/>
  <c r="N69" i="11"/>
  <c r="M69" i="11"/>
  <c r="L69" i="11"/>
  <c r="K69" i="11"/>
  <c r="J69" i="11"/>
  <c r="I69" i="11"/>
  <c r="H69" i="11"/>
  <c r="G69" i="11"/>
  <c r="F69" i="11"/>
  <c r="E69" i="11"/>
  <c r="D69" i="11"/>
  <c r="C69" i="11"/>
  <c r="N68" i="11"/>
  <c r="M68" i="11"/>
  <c r="L68" i="11"/>
  <c r="K68" i="11"/>
  <c r="J68" i="11"/>
  <c r="I68" i="11"/>
  <c r="H68" i="11"/>
  <c r="G68" i="11"/>
  <c r="F68" i="11"/>
  <c r="E68" i="11"/>
  <c r="D68" i="11"/>
  <c r="C68" i="11"/>
  <c r="N67" i="11"/>
  <c r="M67" i="11"/>
  <c r="L67" i="11"/>
  <c r="K67" i="11"/>
  <c r="J67" i="11"/>
  <c r="I67" i="11"/>
  <c r="H67" i="11"/>
  <c r="G67" i="11"/>
  <c r="F67" i="11"/>
  <c r="E67" i="11"/>
  <c r="D67" i="11"/>
  <c r="C67" i="11"/>
  <c r="N66" i="11"/>
  <c r="M66" i="11"/>
  <c r="L66" i="11"/>
  <c r="K66" i="11"/>
  <c r="J66" i="11"/>
  <c r="I66" i="11"/>
  <c r="H66" i="11"/>
  <c r="G66" i="11"/>
  <c r="F66" i="11"/>
  <c r="E66" i="11"/>
  <c r="D66" i="11"/>
  <c r="C66" i="11"/>
  <c r="N65" i="11"/>
  <c r="M65" i="11"/>
  <c r="L65" i="11"/>
  <c r="K65" i="11"/>
  <c r="J65" i="11"/>
  <c r="I65" i="11"/>
  <c r="H65" i="11"/>
  <c r="G65" i="11"/>
  <c r="F65" i="11"/>
  <c r="E65" i="11"/>
  <c r="D65" i="11"/>
  <c r="C65" i="11"/>
  <c r="N64" i="11"/>
  <c r="M64" i="11"/>
  <c r="L64" i="11"/>
  <c r="K64" i="11"/>
  <c r="J64" i="11"/>
  <c r="I64" i="11"/>
  <c r="H64" i="11"/>
  <c r="G64" i="11"/>
  <c r="F64" i="11"/>
  <c r="E64" i="11"/>
  <c r="D64" i="11"/>
  <c r="C64" i="11"/>
  <c r="N63" i="11"/>
  <c r="M63" i="11"/>
  <c r="L63" i="11"/>
  <c r="K63" i="11"/>
  <c r="J63" i="11"/>
  <c r="I63" i="11"/>
  <c r="H63" i="11"/>
  <c r="G63" i="11"/>
  <c r="F63" i="11"/>
  <c r="E63" i="11"/>
  <c r="D63" i="11"/>
  <c r="C63" i="11"/>
  <c r="N62" i="11"/>
  <c r="M62" i="11"/>
  <c r="L62" i="11"/>
  <c r="K62" i="11"/>
  <c r="J62" i="11"/>
  <c r="I62" i="11"/>
  <c r="H62" i="11"/>
  <c r="G62" i="11"/>
  <c r="F62" i="11"/>
  <c r="E62" i="11"/>
  <c r="D62" i="11"/>
  <c r="C62" i="11"/>
  <c r="N61" i="11"/>
  <c r="M61" i="11"/>
  <c r="L61" i="11"/>
  <c r="K61" i="11"/>
  <c r="J61" i="11"/>
  <c r="I61" i="11"/>
  <c r="H61" i="11"/>
  <c r="G61" i="11"/>
  <c r="F61" i="11"/>
  <c r="E61" i="11"/>
  <c r="D61" i="11"/>
  <c r="C61" i="11"/>
  <c r="CA60" i="11"/>
  <c r="BZ60" i="11"/>
  <c r="BY60" i="11"/>
  <c r="BX60" i="11"/>
  <c r="BW60" i="11"/>
  <c r="BV60" i="11"/>
  <c r="BU60" i="11"/>
  <c r="BT60" i="11"/>
  <c r="BS60" i="11"/>
  <c r="BR60" i="11"/>
  <c r="BQ60" i="11"/>
  <c r="BP60" i="11"/>
  <c r="BH60" i="11"/>
  <c r="BG60" i="11"/>
  <c r="BF60" i="11"/>
  <c r="BE60" i="11"/>
  <c r="BD60" i="11"/>
  <c r="BC60" i="11"/>
  <c r="AW60" i="11"/>
  <c r="AV60" i="11"/>
  <c r="AU60" i="11"/>
  <c r="AT60" i="11"/>
  <c r="AS60" i="11"/>
  <c r="AR60" i="11"/>
  <c r="AQ60" i="11"/>
  <c r="AP60" i="11"/>
  <c r="Y60" i="11"/>
  <c r="X60" i="11"/>
  <c r="W60" i="11"/>
  <c r="V60" i="11"/>
  <c r="U60" i="11"/>
  <c r="T60" i="11"/>
  <c r="S60" i="11"/>
  <c r="R60" i="11"/>
  <c r="Q60" i="11"/>
  <c r="P60" i="11"/>
  <c r="N59" i="11"/>
  <c r="M59" i="11"/>
  <c r="L59" i="11"/>
  <c r="K59" i="11"/>
  <c r="J59" i="11"/>
  <c r="I59" i="11"/>
  <c r="H59" i="11"/>
  <c r="G59" i="11"/>
  <c r="F59" i="11"/>
  <c r="E59" i="11"/>
  <c r="D59" i="11"/>
  <c r="C59" i="11"/>
  <c r="N58" i="11"/>
  <c r="M58" i="11"/>
  <c r="L58" i="11"/>
  <c r="K58" i="11"/>
  <c r="J58" i="11"/>
  <c r="I58" i="11"/>
  <c r="H58" i="11"/>
  <c r="G58" i="11"/>
  <c r="F58" i="11"/>
  <c r="E58" i="11"/>
  <c r="D58" i="11"/>
  <c r="C58" i="11"/>
  <c r="N57" i="11"/>
  <c r="M57" i="11"/>
  <c r="L57" i="11"/>
  <c r="K57" i="11"/>
  <c r="J57" i="11"/>
  <c r="I57" i="11"/>
  <c r="G57" i="11"/>
  <c r="F57" i="11"/>
  <c r="E57" i="11"/>
  <c r="D57" i="11"/>
  <c r="C57" i="11"/>
  <c r="N56" i="11"/>
  <c r="M56" i="11"/>
  <c r="L56" i="11"/>
  <c r="K56" i="11"/>
  <c r="J56" i="11"/>
  <c r="I56" i="11"/>
  <c r="H56" i="11"/>
  <c r="G56" i="11"/>
  <c r="F56" i="11"/>
  <c r="E56" i="11"/>
  <c r="D56" i="11"/>
  <c r="C56" i="11"/>
  <c r="N55" i="11"/>
  <c r="M55" i="11"/>
  <c r="L55" i="11"/>
  <c r="K55" i="11"/>
  <c r="J55" i="11"/>
  <c r="I55" i="11"/>
  <c r="H55" i="11"/>
  <c r="G55" i="11"/>
  <c r="F55" i="11"/>
  <c r="E55" i="11"/>
  <c r="D55" i="11"/>
  <c r="C55" i="11"/>
  <c r="N54" i="11"/>
  <c r="M54" i="11"/>
  <c r="L54" i="11"/>
  <c r="K54" i="11"/>
  <c r="J54" i="11"/>
  <c r="I54" i="11"/>
  <c r="H54" i="11"/>
  <c r="G54" i="11"/>
  <c r="F54" i="11"/>
  <c r="E54" i="11"/>
  <c r="D54" i="11"/>
  <c r="C54" i="11"/>
  <c r="N53" i="11"/>
  <c r="M53" i="11"/>
  <c r="L53" i="11"/>
  <c r="K53" i="11"/>
  <c r="J53" i="11"/>
  <c r="I53" i="11"/>
  <c r="H53" i="11"/>
  <c r="G53" i="11"/>
  <c r="F53" i="11"/>
  <c r="E53" i="11"/>
  <c r="D53" i="11"/>
  <c r="C53" i="11"/>
  <c r="N52" i="11"/>
  <c r="M52" i="11"/>
  <c r="L52" i="11"/>
  <c r="K52" i="11"/>
  <c r="J52" i="11"/>
  <c r="I52" i="11"/>
  <c r="H52" i="11"/>
  <c r="G52" i="11"/>
  <c r="F52" i="11"/>
  <c r="E52" i="11"/>
  <c r="D52" i="11"/>
  <c r="C52" i="11"/>
  <c r="N51" i="11"/>
  <c r="M51" i="11"/>
  <c r="L51" i="11"/>
  <c r="K51" i="11"/>
  <c r="J51" i="11"/>
  <c r="I51" i="11"/>
  <c r="H51" i="11"/>
  <c r="G51" i="11"/>
  <c r="F51" i="11"/>
  <c r="E51" i="11"/>
  <c r="D51" i="11"/>
  <c r="C51" i="11"/>
  <c r="H50" i="11"/>
  <c r="N50" i="11"/>
  <c r="M50" i="11"/>
  <c r="L50" i="11"/>
  <c r="K50" i="11"/>
  <c r="J50" i="11"/>
  <c r="I50" i="11"/>
  <c r="G50" i="11"/>
  <c r="F50" i="11"/>
  <c r="E50" i="11"/>
  <c r="D50" i="11"/>
  <c r="C50" i="11"/>
  <c r="N49" i="11"/>
  <c r="M49" i="11"/>
  <c r="L49" i="11"/>
  <c r="K49" i="11"/>
  <c r="J49" i="11"/>
  <c r="I49" i="11"/>
  <c r="H49" i="11"/>
  <c r="G49" i="11"/>
  <c r="F49" i="11"/>
  <c r="E49" i="11"/>
  <c r="D49" i="11"/>
  <c r="C49" i="11"/>
  <c r="N48" i="11"/>
  <c r="M48" i="11"/>
  <c r="L48" i="11"/>
  <c r="K48" i="11"/>
  <c r="J48" i="11"/>
  <c r="I48" i="11"/>
  <c r="H48" i="11"/>
  <c r="G48" i="11"/>
  <c r="F48" i="11"/>
  <c r="E48" i="11"/>
  <c r="D48" i="11"/>
  <c r="C48" i="11"/>
  <c r="N47" i="11"/>
  <c r="M47" i="11"/>
  <c r="L47" i="11"/>
  <c r="K47" i="11"/>
  <c r="J47" i="11"/>
  <c r="I47" i="11"/>
  <c r="H47" i="11"/>
  <c r="G47" i="11"/>
  <c r="F47" i="11"/>
  <c r="E47" i="11"/>
  <c r="D47" i="11"/>
  <c r="C47" i="11"/>
  <c r="N46" i="11"/>
  <c r="M46" i="11"/>
  <c r="L46" i="11"/>
  <c r="K46" i="11"/>
  <c r="J46" i="11"/>
  <c r="I46" i="11"/>
  <c r="H46" i="11"/>
  <c r="G46" i="11"/>
  <c r="F46" i="11"/>
  <c r="E46" i="11"/>
  <c r="D46" i="11"/>
  <c r="C46" i="11"/>
  <c r="CA45" i="11"/>
  <c r="BZ45" i="11"/>
  <c r="BY45" i="11"/>
  <c r="BX45" i="11"/>
  <c r="BW45" i="11"/>
  <c r="BV45" i="11"/>
  <c r="BU45" i="11"/>
  <c r="BT45" i="11"/>
  <c r="BS45" i="11"/>
  <c r="BR45" i="11"/>
  <c r="BQ45" i="11"/>
  <c r="BP45" i="11"/>
  <c r="BI45" i="11"/>
  <c r="BH45" i="11"/>
  <c r="BG45" i="11"/>
  <c r="BF45" i="11"/>
  <c r="BE45" i="11"/>
  <c r="BD45" i="11"/>
  <c r="BC45" i="11"/>
  <c r="AU45" i="11"/>
  <c r="AT45" i="11"/>
  <c r="AS45" i="11"/>
  <c r="AR45" i="11"/>
  <c r="AQ45" i="11"/>
  <c r="AP45" i="11"/>
  <c r="Y45" i="11"/>
  <c r="X45" i="11"/>
  <c r="W45" i="11"/>
  <c r="V45" i="11"/>
  <c r="S45" i="11"/>
  <c r="R45" i="11"/>
  <c r="Q45" i="11"/>
  <c r="P45" i="11"/>
  <c r="N44" i="11"/>
  <c r="M44" i="11"/>
  <c r="L44" i="11"/>
  <c r="K44" i="11"/>
  <c r="J44" i="11"/>
  <c r="I44" i="11"/>
  <c r="H44" i="11"/>
  <c r="G44" i="11"/>
  <c r="F44" i="11"/>
  <c r="E44" i="11"/>
  <c r="D44" i="11"/>
  <c r="C44" i="11"/>
  <c r="N43" i="11"/>
  <c r="M43" i="11"/>
  <c r="L43" i="11"/>
  <c r="K43" i="11"/>
  <c r="J43" i="11"/>
  <c r="I43" i="11"/>
  <c r="H43" i="11"/>
  <c r="G43" i="11"/>
  <c r="F43" i="11"/>
  <c r="E43" i="11"/>
  <c r="D43" i="11"/>
  <c r="C43" i="11"/>
  <c r="N42" i="11"/>
  <c r="M42" i="11"/>
  <c r="L42" i="11"/>
  <c r="K42" i="11"/>
  <c r="J42" i="11"/>
  <c r="I42" i="11"/>
  <c r="H42" i="11"/>
  <c r="G42" i="11"/>
  <c r="F42" i="11"/>
  <c r="E42" i="11"/>
  <c r="D42" i="11"/>
  <c r="C42" i="11"/>
  <c r="N41" i="11"/>
  <c r="M41" i="11"/>
  <c r="L41" i="11"/>
  <c r="K41" i="11"/>
  <c r="J41" i="11"/>
  <c r="I41" i="11"/>
  <c r="H41" i="11"/>
  <c r="G41" i="11"/>
  <c r="F41" i="11"/>
  <c r="E41" i="11"/>
  <c r="D41" i="11"/>
  <c r="C41" i="11"/>
  <c r="N40" i="11"/>
  <c r="M40" i="11"/>
  <c r="L40" i="11"/>
  <c r="K40" i="11"/>
  <c r="J40" i="11"/>
  <c r="I40" i="11"/>
  <c r="H40" i="11"/>
  <c r="G40" i="11"/>
  <c r="F40" i="11"/>
  <c r="E40" i="11"/>
  <c r="D40" i="11"/>
  <c r="C40" i="11"/>
  <c r="N39" i="11"/>
  <c r="M39" i="11"/>
  <c r="L39" i="11"/>
  <c r="K39" i="11"/>
  <c r="J39" i="11"/>
  <c r="I39" i="11"/>
  <c r="H39" i="11"/>
  <c r="G39" i="11"/>
  <c r="F39" i="11"/>
  <c r="E39" i="11"/>
  <c r="D39" i="11"/>
  <c r="C39" i="11"/>
  <c r="N38" i="11"/>
  <c r="M38" i="11"/>
  <c r="L38" i="11"/>
  <c r="K38" i="11"/>
  <c r="J38" i="11"/>
  <c r="I38" i="11"/>
  <c r="H38" i="11"/>
  <c r="G38" i="11"/>
  <c r="F38" i="11"/>
  <c r="E38" i="11"/>
  <c r="D38" i="11"/>
  <c r="C38" i="11"/>
  <c r="CA37" i="11"/>
  <c r="BZ37" i="11"/>
  <c r="BY37" i="11"/>
  <c r="BX37" i="11"/>
  <c r="BW37" i="11"/>
  <c r="BV37" i="11"/>
  <c r="BU37" i="11"/>
  <c r="BT37" i="11"/>
  <c r="BS37" i="11"/>
  <c r="BR37" i="11"/>
  <c r="BQ37" i="11"/>
  <c r="BP37" i="11"/>
  <c r="BG37" i="11"/>
  <c r="BF37" i="11"/>
  <c r="BE37" i="11"/>
  <c r="BD37" i="11"/>
  <c r="BC37" i="11"/>
  <c r="AX37" i="11"/>
  <c r="AW37" i="11"/>
  <c r="AV37" i="11"/>
  <c r="AU37" i="11"/>
  <c r="AT37" i="11"/>
  <c r="AS37" i="11"/>
  <c r="AR37" i="11"/>
  <c r="AQ37" i="11"/>
  <c r="AP37" i="11"/>
  <c r="Y37" i="11"/>
  <c r="X37" i="11"/>
  <c r="W37" i="11"/>
  <c r="V37" i="11"/>
  <c r="U37" i="11"/>
  <c r="T37" i="11"/>
  <c r="S37" i="11"/>
  <c r="R37" i="11"/>
  <c r="Q37" i="11"/>
  <c r="P37" i="11"/>
  <c r="H36" i="11"/>
  <c r="N36" i="11"/>
  <c r="M36" i="11"/>
  <c r="L36" i="11"/>
  <c r="K36" i="11"/>
  <c r="J36" i="11"/>
  <c r="I36" i="11"/>
  <c r="G36" i="11"/>
  <c r="F36" i="11"/>
  <c r="E36" i="11"/>
  <c r="D36" i="11"/>
  <c r="C36" i="11"/>
  <c r="N35" i="11"/>
  <c r="M35" i="11"/>
  <c r="L35" i="11"/>
  <c r="K35" i="11"/>
  <c r="J35" i="11"/>
  <c r="I35" i="11"/>
  <c r="G35" i="11"/>
  <c r="F35" i="11"/>
  <c r="E35" i="11"/>
  <c r="D35" i="11"/>
  <c r="H34" i="11"/>
  <c r="N34" i="11"/>
  <c r="M34" i="11"/>
  <c r="L34" i="11"/>
  <c r="K34" i="11"/>
  <c r="J34" i="11"/>
  <c r="I34" i="11"/>
  <c r="G34" i="11"/>
  <c r="F34" i="11"/>
  <c r="E34" i="11"/>
  <c r="D34" i="11"/>
  <c r="C34" i="11"/>
  <c r="N33" i="11"/>
  <c r="M33" i="11"/>
  <c r="L33" i="11"/>
  <c r="K33" i="11"/>
  <c r="J33" i="11"/>
  <c r="I33" i="11"/>
  <c r="H33" i="11"/>
  <c r="G33" i="11"/>
  <c r="F33" i="11"/>
  <c r="E33" i="11"/>
  <c r="D33" i="11"/>
  <c r="C33" i="11"/>
  <c r="CA32" i="11"/>
  <c r="BZ32" i="11"/>
  <c r="BY32" i="11"/>
  <c r="BX32" i="11"/>
  <c r="BW32" i="11"/>
  <c r="BV32" i="11"/>
  <c r="BU32" i="11"/>
  <c r="BT32" i="11"/>
  <c r="BS32" i="11"/>
  <c r="BR32" i="11"/>
  <c r="BQ32" i="11"/>
  <c r="BP32" i="11"/>
  <c r="BG32" i="11"/>
  <c r="BF32" i="11"/>
  <c r="BE32" i="11"/>
  <c r="BD32" i="11"/>
  <c r="BC32" i="11"/>
  <c r="BA32" i="11"/>
  <c r="AY32" i="11"/>
  <c r="AX32" i="11"/>
  <c r="AW32" i="11"/>
  <c r="AV32" i="11"/>
  <c r="AU32" i="11"/>
  <c r="AT32" i="11"/>
  <c r="AS32" i="11"/>
  <c r="AR32" i="11"/>
  <c r="AQ32" i="11"/>
  <c r="AP32" i="11"/>
  <c r="Y32" i="11"/>
  <c r="X32" i="11"/>
  <c r="W32" i="11"/>
  <c r="V32" i="11"/>
  <c r="T32" i="11"/>
  <c r="S32" i="11"/>
  <c r="R32" i="11"/>
  <c r="Q32" i="11"/>
  <c r="P32" i="11"/>
  <c r="N31" i="11"/>
  <c r="M31" i="11"/>
  <c r="L31" i="11"/>
  <c r="K31" i="11"/>
  <c r="J31" i="11"/>
  <c r="I31" i="11"/>
  <c r="H31" i="11"/>
  <c r="G31" i="11"/>
  <c r="F31" i="11"/>
  <c r="E31" i="11"/>
  <c r="D31" i="11"/>
  <c r="C31" i="11"/>
  <c r="N30" i="11"/>
  <c r="M30" i="11"/>
  <c r="L30" i="11"/>
  <c r="K30" i="11"/>
  <c r="J30" i="11"/>
  <c r="I30" i="11"/>
  <c r="H30" i="11"/>
  <c r="G30" i="11"/>
  <c r="F30" i="11"/>
  <c r="E30" i="11"/>
  <c r="D30" i="11"/>
  <c r="C30" i="11"/>
  <c r="N29" i="11"/>
  <c r="M29" i="11"/>
  <c r="L29" i="11"/>
  <c r="K29" i="11"/>
  <c r="J29" i="11"/>
  <c r="I29" i="11"/>
  <c r="H29" i="11"/>
  <c r="G29" i="11"/>
  <c r="F29" i="11"/>
  <c r="E29" i="11"/>
  <c r="D29" i="11"/>
  <c r="C29" i="11"/>
  <c r="CA28" i="11"/>
  <c r="BZ28" i="11"/>
  <c r="BY28" i="11"/>
  <c r="BX28" i="11"/>
  <c r="BW28" i="11"/>
  <c r="BV28" i="11"/>
  <c r="BU28" i="11"/>
  <c r="BT28" i="11"/>
  <c r="BS28" i="11"/>
  <c r="BR28" i="11"/>
  <c r="BQ28" i="11"/>
  <c r="BP28" i="11"/>
  <c r="BH28" i="11"/>
  <c r="BG28" i="11"/>
  <c r="BF28" i="11"/>
  <c r="BE28" i="11"/>
  <c r="BD28" i="11"/>
  <c r="BC28" i="11"/>
  <c r="AY28" i="11"/>
  <c r="AX28" i="11"/>
  <c r="AW28" i="11"/>
  <c r="AV28" i="11"/>
  <c r="AU28" i="11"/>
  <c r="AT28" i="11"/>
  <c r="AS28" i="11"/>
  <c r="AR28" i="11"/>
  <c r="AQ28" i="11"/>
  <c r="AP28" i="11"/>
  <c r="Y28" i="11"/>
  <c r="X28" i="11"/>
  <c r="W28" i="11"/>
  <c r="V28" i="11"/>
  <c r="U28" i="11"/>
  <c r="T28" i="11"/>
  <c r="S28" i="11"/>
  <c r="R28" i="11"/>
  <c r="Q28" i="11"/>
  <c r="P28" i="11"/>
  <c r="N27" i="11"/>
  <c r="M27" i="11"/>
  <c r="L27" i="11"/>
  <c r="K27" i="11"/>
  <c r="J27" i="11"/>
  <c r="I27" i="11"/>
  <c r="H27" i="11"/>
  <c r="G27" i="11"/>
  <c r="F27" i="11"/>
  <c r="E27" i="11"/>
  <c r="D27" i="11"/>
  <c r="C27" i="11"/>
  <c r="N26" i="11"/>
  <c r="M26" i="11"/>
  <c r="L26" i="11"/>
  <c r="K26" i="11"/>
  <c r="J26" i="11"/>
  <c r="I26" i="11"/>
  <c r="H26" i="11"/>
  <c r="G26" i="11"/>
  <c r="F26" i="11"/>
  <c r="E26" i="11"/>
  <c r="D26" i="11"/>
  <c r="C26" i="11"/>
  <c r="CA25" i="11"/>
  <c r="BZ25" i="11"/>
  <c r="BY25" i="11"/>
  <c r="BX25" i="11"/>
  <c r="BW25" i="11"/>
  <c r="BV25" i="11"/>
  <c r="BU25" i="11"/>
  <c r="BT25" i="11"/>
  <c r="BS25" i="11"/>
  <c r="BR25" i="11"/>
  <c r="BQ25" i="11"/>
  <c r="BP25" i="11"/>
  <c r="BN25" i="11"/>
  <c r="BL25" i="11"/>
  <c r="BK25" i="11"/>
  <c r="BJ25" i="11"/>
  <c r="BI25" i="11"/>
  <c r="BH25" i="11"/>
  <c r="BG25" i="11"/>
  <c r="BF25" i="11"/>
  <c r="BE25" i="11"/>
  <c r="BD25" i="11"/>
  <c r="BC25" i="11"/>
  <c r="AY25" i="11"/>
  <c r="AX25" i="11"/>
  <c r="AW25" i="11"/>
  <c r="AV25" i="11"/>
  <c r="AU25" i="11"/>
  <c r="AT25" i="11"/>
  <c r="AS25" i="11"/>
  <c r="AR25" i="11"/>
  <c r="AQ25" i="11"/>
  <c r="AP25" i="11"/>
  <c r="Y25" i="11"/>
  <c r="X25" i="11"/>
  <c r="W25" i="11"/>
  <c r="V25" i="11"/>
  <c r="U25" i="11"/>
  <c r="T25" i="11"/>
  <c r="S25" i="11"/>
  <c r="R25" i="11"/>
  <c r="Q25" i="11"/>
  <c r="P25" i="11"/>
  <c r="N24" i="11"/>
  <c r="M24" i="11"/>
  <c r="L24" i="11"/>
  <c r="K24" i="11"/>
  <c r="J24" i="11"/>
  <c r="I24" i="11"/>
  <c r="H24" i="11"/>
  <c r="G24" i="11"/>
  <c r="F24" i="11"/>
  <c r="E24" i="11"/>
  <c r="D24" i="11"/>
  <c r="C24" i="11"/>
  <c r="N23" i="11"/>
  <c r="M23" i="11"/>
  <c r="L23" i="11"/>
  <c r="K23" i="11"/>
  <c r="J23" i="11"/>
  <c r="I23" i="11"/>
  <c r="H23" i="11"/>
  <c r="G23" i="11"/>
  <c r="F23" i="11"/>
  <c r="E23" i="11"/>
  <c r="D23" i="11"/>
  <c r="C23" i="11"/>
  <c r="N22" i="11"/>
  <c r="M22" i="11"/>
  <c r="L22" i="11"/>
  <c r="K22" i="11"/>
  <c r="J22" i="11"/>
  <c r="I22" i="11"/>
  <c r="H22" i="11"/>
  <c r="G22" i="11"/>
  <c r="F22" i="11"/>
  <c r="E22" i="11"/>
  <c r="D22" i="11"/>
  <c r="C22" i="11"/>
  <c r="N21" i="11"/>
  <c r="M21" i="11"/>
  <c r="L21" i="11"/>
  <c r="K21" i="11"/>
  <c r="J21" i="11"/>
  <c r="I21" i="11"/>
  <c r="H21" i="11"/>
  <c r="G21" i="11"/>
  <c r="F21" i="11"/>
  <c r="E21" i="11"/>
  <c r="D21" i="11"/>
  <c r="C21" i="11"/>
  <c r="N20" i="11"/>
  <c r="M20" i="11"/>
  <c r="L20" i="11"/>
  <c r="K20" i="11"/>
  <c r="J20" i="11"/>
  <c r="I20" i="11"/>
  <c r="H20" i="11"/>
  <c r="G20" i="11"/>
  <c r="F20" i="11"/>
  <c r="E20" i="11"/>
  <c r="D20" i="11"/>
  <c r="C20" i="11"/>
  <c r="N19" i="11"/>
  <c r="M19" i="11"/>
  <c r="L19" i="11"/>
  <c r="K19" i="11"/>
  <c r="J19" i="11"/>
  <c r="I19" i="11"/>
  <c r="H19" i="11"/>
  <c r="G19" i="11"/>
  <c r="F19" i="11"/>
  <c r="E19" i="11"/>
  <c r="D19" i="11"/>
  <c r="C19" i="11"/>
  <c r="N18" i="11"/>
  <c r="M18" i="11"/>
  <c r="L18" i="11"/>
  <c r="K18" i="11"/>
  <c r="J18" i="11"/>
  <c r="I18" i="11"/>
  <c r="H18" i="11"/>
  <c r="G18" i="11"/>
  <c r="F18" i="11"/>
  <c r="E18" i="11"/>
  <c r="D18" i="11"/>
  <c r="C18" i="11"/>
  <c r="S12" i="11"/>
  <c r="N17" i="11"/>
  <c r="M17" i="11"/>
  <c r="L17" i="11"/>
  <c r="K17" i="11"/>
  <c r="J17" i="11"/>
  <c r="I17" i="11"/>
  <c r="H17" i="11"/>
  <c r="G17" i="11"/>
  <c r="F17" i="11"/>
  <c r="E17" i="11"/>
  <c r="D17" i="11"/>
  <c r="C17" i="11"/>
  <c r="N16" i="11"/>
  <c r="M16" i="11"/>
  <c r="L16" i="11"/>
  <c r="K16" i="11"/>
  <c r="J16" i="11"/>
  <c r="I16" i="11"/>
  <c r="H16" i="11"/>
  <c r="G16" i="11"/>
  <c r="F16" i="11"/>
  <c r="E16" i="11"/>
  <c r="D16" i="11"/>
  <c r="C16" i="11"/>
  <c r="N15" i="11"/>
  <c r="M15" i="11"/>
  <c r="L15" i="11"/>
  <c r="K15" i="11"/>
  <c r="J15" i="11"/>
  <c r="I15" i="11"/>
  <c r="H15" i="11"/>
  <c r="G15" i="11"/>
  <c r="F15" i="11"/>
  <c r="E15" i="11"/>
  <c r="D15" i="11"/>
  <c r="C15" i="11"/>
  <c r="N14" i="11"/>
  <c r="M14" i="11"/>
  <c r="L14" i="11"/>
  <c r="K14" i="11"/>
  <c r="J14" i="11"/>
  <c r="I14" i="11"/>
  <c r="H14" i="11"/>
  <c r="G14" i="11"/>
  <c r="F14" i="11"/>
  <c r="E14" i="11"/>
  <c r="D14" i="11"/>
  <c r="C14" i="11"/>
  <c r="N13" i="11"/>
  <c r="M13" i="11"/>
  <c r="L13" i="11"/>
  <c r="K13" i="11"/>
  <c r="J13" i="11"/>
  <c r="I13" i="11"/>
  <c r="H13" i="11"/>
  <c r="G13" i="11"/>
  <c r="F13" i="11"/>
  <c r="E13" i="11"/>
  <c r="D13" i="11"/>
  <c r="C13" i="11"/>
  <c r="CA12" i="11"/>
  <c r="BZ12" i="11"/>
  <c r="BY12" i="11"/>
  <c r="BX12" i="11"/>
  <c r="BW12" i="11"/>
  <c r="BV12" i="11"/>
  <c r="BU12" i="11"/>
  <c r="BT12" i="11"/>
  <c r="BS12" i="11"/>
  <c r="BR12" i="11"/>
  <c r="BQ12" i="11"/>
  <c r="BP12" i="11"/>
  <c r="BI12" i="11"/>
  <c r="BH12" i="11"/>
  <c r="BG12" i="11"/>
  <c r="BF12" i="11"/>
  <c r="BE12" i="11"/>
  <c r="BD12" i="11"/>
  <c r="BC12" i="11"/>
  <c r="BA12" i="11"/>
  <c r="AZ12" i="11"/>
  <c r="AY12" i="11"/>
  <c r="AX12" i="11"/>
  <c r="AW12" i="11"/>
  <c r="AV12" i="11"/>
  <c r="AU12" i="11"/>
  <c r="AT12" i="11"/>
  <c r="AS12" i="11"/>
  <c r="AR12" i="11"/>
  <c r="AQ12" i="11"/>
  <c r="AP12" i="11"/>
  <c r="Y12" i="11"/>
  <c r="X12" i="11"/>
  <c r="W12" i="11"/>
  <c r="V12" i="11"/>
  <c r="U12" i="11"/>
  <c r="T12" i="11"/>
  <c r="R12" i="11"/>
  <c r="Q12" i="11"/>
  <c r="P12" i="11"/>
  <c r="N11" i="11"/>
  <c r="M11" i="11"/>
  <c r="L11" i="11"/>
  <c r="K11" i="11"/>
  <c r="J11" i="11"/>
  <c r="I11" i="11"/>
  <c r="H11" i="11"/>
  <c r="G11" i="11"/>
  <c r="F11" i="11"/>
  <c r="E11" i="11"/>
  <c r="D11" i="11"/>
  <c r="C11" i="11"/>
  <c r="N10" i="11"/>
  <c r="M10" i="11"/>
  <c r="L10" i="11"/>
  <c r="K10" i="11"/>
  <c r="J10" i="11"/>
  <c r="I10" i="11"/>
  <c r="H10" i="11"/>
  <c r="G10" i="11"/>
  <c r="F10" i="11"/>
  <c r="E10" i="11"/>
  <c r="D10" i="11"/>
  <c r="C10" i="11"/>
  <c r="N9" i="11"/>
  <c r="M9" i="11"/>
  <c r="L9" i="11"/>
  <c r="K9" i="11"/>
  <c r="J9" i="11"/>
  <c r="I9" i="11"/>
  <c r="H9" i="11"/>
  <c r="G9" i="11"/>
  <c r="F9" i="11"/>
  <c r="E9" i="11"/>
  <c r="D9" i="11"/>
  <c r="C9" i="11"/>
  <c r="N8" i="11"/>
  <c r="M8" i="11"/>
  <c r="L8" i="11"/>
  <c r="K8" i="11"/>
  <c r="J8" i="11"/>
  <c r="I8" i="11"/>
  <c r="H8" i="11"/>
  <c r="G8" i="11"/>
  <c r="F8" i="11"/>
  <c r="E8" i="11"/>
  <c r="D8" i="11"/>
  <c r="C8" i="11"/>
  <c r="N7" i="11"/>
  <c r="M7" i="11"/>
  <c r="L7" i="11"/>
  <c r="K7" i="11"/>
  <c r="J7" i="11"/>
  <c r="I7" i="11"/>
  <c r="G7" i="11"/>
  <c r="F7" i="11"/>
  <c r="E7" i="11"/>
  <c r="D7" i="11"/>
  <c r="N6" i="11"/>
  <c r="M6" i="11"/>
  <c r="L6" i="11"/>
  <c r="K6" i="11"/>
  <c r="J6" i="11"/>
  <c r="I6" i="11"/>
  <c r="H6" i="11"/>
  <c r="G6" i="11"/>
  <c r="F6" i="11"/>
  <c r="E6" i="11"/>
  <c r="D6" i="11"/>
  <c r="C6" i="11"/>
  <c r="N5" i="11"/>
  <c r="M5" i="11"/>
  <c r="L5" i="11"/>
  <c r="K5" i="11"/>
  <c r="J5" i="11"/>
  <c r="I5" i="11"/>
  <c r="H5" i="11"/>
  <c r="G5" i="11"/>
  <c r="F5" i="11"/>
  <c r="E5" i="11"/>
  <c r="D5" i="11"/>
  <c r="C5" i="11"/>
  <c r="CA4" i="11"/>
  <c r="BZ4" i="11"/>
  <c r="BY4" i="11"/>
  <c r="BX4" i="11"/>
  <c r="BW4" i="11"/>
  <c r="BV4" i="11"/>
  <c r="BU4" i="11"/>
  <c r="BT4" i="11"/>
  <c r="BS4" i="11"/>
  <c r="BR4" i="11"/>
  <c r="BQ4" i="11"/>
  <c r="BP4" i="11"/>
  <c r="BI4" i="11"/>
  <c r="BH4" i="11"/>
  <c r="BG4" i="11"/>
  <c r="BF4" i="11"/>
  <c r="BE4" i="11"/>
  <c r="BD4" i="11"/>
  <c r="BC4" i="11"/>
  <c r="BA4" i="11"/>
  <c r="AZ4" i="11"/>
  <c r="AY4" i="11"/>
  <c r="AX4" i="11"/>
  <c r="AW4" i="11"/>
  <c r="AV4" i="11"/>
  <c r="AU4" i="11"/>
  <c r="AT4" i="11"/>
  <c r="AS4" i="11"/>
  <c r="AR4" i="11"/>
  <c r="AQ4" i="11"/>
  <c r="AP4" i="11"/>
  <c r="Y4" i="11"/>
  <c r="X4" i="11"/>
  <c r="W4" i="11"/>
  <c r="V4" i="11"/>
  <c r="T4" i="11"/>
  <c r="S4" i="11"/>
  <c r="R4" i="11"/>
  <c r="Q4" i="11"/>
  <c r="AT98" i="8"/>
  <c r="AS98" i="8"/>
  <c r="AU97" i="8"/>
  <c r="AV97" i="8" s="1"/>
  <c r="AT97" i="8"/>
  <c r="AR97" i="8"/>
  <c r="AU96" i="8"/>
  <c r="AV96" i="8" s="1"/>
  <c r="AT96" i="8"/>
  <c r="AR96" i="8"/>
  <c r="AR94" i="8"/>
  <c r="AU94" i="8" s="1"/>
  <c r="AV94" i="8" s="1"/>
  <c r="AN94" i="8"/>
  <c r="AM94" i="8"/>
  <c r="AJ94" i="8"/>
  <c r="AF94" i="8"/>
  <c r="AE94" i="8"/>
  <c r="AB94" i="8"/>
  <c r="X94" i="8"/>
  <c r="T94" i="8"/>
  <c r="W94" i="8" s="1"/>
  <c r="P94" i="8"/>
  <c r="L94" i="8"/>
  <c r="O94" i="8" s="1"/>
  <c r="H94" i="8"/>
  <c r="G94" i="8"/>
  <c r="D94" i="8"/>
  <c r="AR93" i="8"/>
  <c r="AN93" i="8"/>
  <c r="AJ93" i="8"/>
  <c r="AF93" i="8"/>
  <c r="AE93" i="8"/>
  <c r="AB93" i="8"/>
  <c r="X93" i="8"/>
  <c r="W93" i="8"/>
  <c r="T93" i="8"/>
  <c r="P93" i="8"/>
  <c r="O93" i="8"/>
  <c r="L93" i="8"/>
  <c r="D93" i="8"/>
  <c r="AV92" i="8"/>
  <c r="AU92" i="8"/>
  <c r="AR92" i="8"/>
  <c r="AN92" i="8"/>
  <c r="AM92" i="8"/>
  <c r="AJ92" i="8"/>
  <c r="AF92" i="8"/>
  <c r="AB92" i="8"/>
  <c r="X92" i="8"/>
  <c r="T92" i="8"/>
  <c r="W92" i="8" s="1"/>
  <c r="L92" i="8"/>
  <c r="O92" i="8" s="1"/>
  <c r="H92" i="8"/>
  <c r="G92" i="8"/>
  <c r="D92" i="8"/>
  <c r="AR91" i="8"/>
  <c r="AQ91" i="8"/>
  <c r="AL91" i="8"/>
  <c r="AI91" i="8"/>
  <c r="AD91" i="8"/>
  <c r="AA91" i="8"/>
  <c r="V91" i="8"/>
  <c r="S91" i="8"/>
  <c r="N91" i="8"/>
  <c r="L91" i="8"/>
  <c r="K91" i="8"/>
  <c r="F91" i="8"/>
  <c r="C91" i="8"/>
  <c r="AV90" i="8"/>
  <c r="AU90" i="8"/>
  <c r="AR90" i="8"/>
  <c r="AN90" i="8"/>
  <c r="AM90" i="8"/>
  <c r="AJ90" i="8"/>
  <c r="AF90" i="8"/>
  <c r="AB90" i="8"/>
  <c r="AE90" i="8" s="1"/>
  <c r="X90" i="8"/>
  <c r="T90" i="8"/>
  <c r="W90" i="8" s="1"/>
  <c r="P90" i="8"/>
  <c r="O90" i="8"/>
  <c r="L90" i="8"/>
  <c r="G90" i="8"/>
  <c r="D90" i="8"/>
  <c r="H90" i="8" s="1"/>
  <c r="AR89" i="8"/>
  <c r="AN89" i="8"/>
  <c r="AJ89" i="8"/>
  <c r="AM89" i="8" s="1"/>
  <c r="AF89" i="8"/>
  <c r="AE89" i="8"/>
  <c r="AB89" i="8"/>
  <c r="W89" i="8"/>
  <c r="X89" i="8" s="1"/>
  <c r="T89" i="8"/>
  <c r="P89" i="8"/>
  <c r="L89" i="8"/>
  <c r="H89" i="8"/>
  <c r="D89" i="8"/>
  <c r="G89" i="8" s="1"/>
  <c r="AU88" i="8"/>
  <c r="AV88" i="8" s="1"/>
  <c r="AR88" i="8"/>
  <c r="AN88" i="8"/>
  <c r="AJ88" i="8"/>
  <c r="AM88" i="8" s="1"/>
  <c r="AF88" i="8"/>
  <c r="AB88" i="8"/>
  <c r="AE88" i="8" s="1"/>
  <c r="T88" i="8"/>
  <c r="W88" i="8" s="1"/>
  <c r="X88" i="8" s="1"/>
  <c r="P88" i="8"/>
  <c r="O88" i="8"/>
  <c r="L88" i="8"/>
  <c r="G88" i="8"/>
  <c r="D88" i="8"/>
  <c r="H88" i="8" s="1"/>
  <c r="AR87" i="8"/>
  <c r="AN87" i="8"/>
  <c r="AJ87" i="8"/>
  <c r="AM87" i="8" s="1"/>
  <c r="AF87" i="8"/>
  <c r="AE87" i="8"/>
  <c r="AB87" i="8"/>
  <c r="W87" i="8"/>
  <c r="T87" i="8"/>
  <c r="T85" i="8" s="1"/>
  <c r="P87" i="8"/>
  <c r="L87" i="8"/>
  <c r="O87" i="8" s="1"/>
  <c r="H87" i="8"/>
  <c r="D87" i="8"/>
  <c r="G87" i="8" s="1"/>
  <c r="AV86" i="8"/>
  <c r="AU86" i="8"/>
  <c r="AR86" i="8"/>
  <c r="AN86" i="8"/>
  <c r="AM86" i="8"/>
  <c r="AJ86" i="8"/>
  <c r="AF86" i="8"/>
  <c r="AB86" i="8"/>
  <c r="X86" i="8"/>
  <c r="T86" i="8"/>
  <c r="W86" i="8" s="1"/>
  <c r="P86" i="8"/>
  <c r="O86" i="8"/>
  <c r="L86" i="8"/>
  <c r="D86" i="8"/>
  <c r="AR85" i="8"/>
  <c r="AQ85" i="8"/>
  <c r="AL85" i="8"/>
  <c r="AJ85" i="8"/>
  <c r="AM85" i="8" s="1"/>
  <c r="AI85" i="8"/>
  <c r="AN85" i="8" s="1"/>
  <c r="AD85" i="8"/>
  <c r="AA85" i="8"/>
  <c r="AF85" i="8" s="1"/>
  <c r="V85" i="8"/>
  <c r="S85" i="8"/>
  <c r="P85" i="8"/>
  <c r="N85" i="8"/>
  <c r="K85" i="8"/>
  <c r="F85" i="8"/>
  <c r="C85" i="8"/>
  <c r="AU84" i="8"/>
  <c r="AR84" i="8"/>
  <c r="AN84" i="8"/>
  <c r="AJ84" i="8"/>
  <c r="AM84" i="8" s="1"/>
  <c r="AF84" i="8"/>
  <c r="AE84" i="8"/>
  <c r="AB84" i="8"/>
  <c r="X84" i="8"/>
  <c r="W84" i="8"/>
  <c r="T84" i="8"/>
  <c r="L84" i="8"/>
  <c r="O84" i="8" s="1"/>
  <c r="P84" i="8" s="1"/>
  <c r="D84" i="8"/>
  <c r="AV83" i="8"/>
  <c r="AU83" i="8"/>
  <c r="AR83" i="8"/>
  <c r="AN83" i="8"/>
  <c r="AM83" i="8"/>
  <c r="AJ83" i="8"/>
  <c r="AF83" i="8"/>
  <c r="AB83" i="8"/>
  <c r="AE83" i="8" s="1"/>
  <c r="X83" i="8"/>
  <c r="T83" i="8"/>
  <c r="W83" i="8" s="1"/>
  <c r="L83" i="8"/>
  <c r="O83" i="8" s="1"/>
  <c r="P83" i="8" s="1"/>
  <c r="G83" i="8"/>
  <c r="H83" i="8" s="1"/>
  <c r="D83" i="8"/>
  <c r="AU82" i="8"/>
  <c r="AR82" i="8"/>
  <c r="AN82" i="8"/>
  <c r="AJ82" i="8"/>
  <c r="AM82" i="8" s="1"/>
  <c r="AF82" i="8"/>
  <c r="AB82" i="8"/>
  <c r="AE82" i="8" s="1"/>
  <c r="X82" i="8"/>
  <c r="W82" i="8"/>
  <c r="T82" i="8"/>
  <c r="L82" i="8"/>
  <c r="O82" i="8" s="1"/>
  <c r="P82" i="8" s="1"/>
  <c r="D82" i="8"/>
  <c r="AV81" i="8"/>
  <c r="AR81" i="8"/>
  <c r="AU81" i="8" s="1"/>
  <c r="AN81" i="8"/>
  <c r="AM81" i="8"/>
  <c r="AJ81" i="8"/>
  <c r="AF81" i="8"/>
  <c r="AB81" i="8"/>
  <c r="AE81" i="8" s="1"/>
  <c r="X81" i="8"/>
  <c r="T81" i="8"/>
  <c r="W81" i="8" s="1"/>
  <c r="L81" i="8"/>
  <c r="O81" i="8" s="1"/>
  <c r="P81" i="8" s="1"/>
  <c r="H81" i="8"/>
  <c r="G81" i="8"/>
  <c r="D81" i="8"/>
  <c r="AR80" i="8"/>
  <c r="AU80" i="8" s="1"/>
  <c r="AU78" i="8" s="1"/>
  <c r="AN80" i="8"/>
  <c r="AJ80" i="8"/>
  <c r="AF80" i="8"/>
  <c r="AE80" i="8"/>
  <c r="AB80" i="8"/>
  <c r="X80" i="8"/>
  <c r="W80" i="8"/>
  <c r="T80" i="8"/>
  <c r="L80" i="8"/>
  <c r="O80" i="8" s="1"/>
  <c r="P80" i="8" s="1"/>
  <c r="D80" i="8"/>
  <c r="AV79" i="8"/>
  <c r="AR79" i="8"/>
  <c r="AU79" i="8" s="1"/>
  <c r="AN79" i="8"/>
  <c r="AM79" i="8"/>
  <c r="AJ79" i="8"/>
  <c r="AF79" i="8"/>
  <c r="AB79" i="8"/>
  <c r="X79" i="8"/>
  <c r="T79" i="8"/>
  <c r="W79" i="8" s="1"/>
  <c r="L79" i="8"/>
  <c r="O79" i="8" s="1"/>
  <c r="H79" i="8"/>
  <c r="G79" i="8"/>
  <c r="D79" i="8"/>
  <c r="AQ78" i="8"/>
  <c r="AL78" i="8"/>
  <c r="AI78" i="8"/>
  <c r="AN78" i="8" s="1"/>
  <c r="AD78" i="8"/>
  <c r="AA78" i="8"/>
  <c r="AF78" i="8" s="1"/>
  <c r="V78" i="8"/>
  <c r="T78" i="8"/>
  <c r="S78" i="8"/>
  <c r="X78" i="8" s="1"/>
  <c r="N78" i="8"/>
  <c r="L78" i="8"/>
  <c r="K78" i="8"/>
  <c r="F78" i="8"/>
  <c r="C78" i="8"/>
  <c r="AV77" i="8"/>
  <c r="AU77" i="8"/>
  <c r="AR77" i="8"/>
  <c r="AN77" i="8"/>
  <c r="AM77" i="8"/>
  <c r="AJ77" i="8"/>
  <c r="AF77" i="8"/>
  <c r="AB77" i="8"/>
  <c r="AE77" i="8" s="1"/>
  <c r="X77" i="8"/>
  <c r="T77" i="8"/>
  <c r="W77" i="8" s="1"/>
  <c r="O77" i="8"/>
  <c r="P77" i="8" s="1"/>
  <c r="L77" i="8"/>
  <c r="G77" i="8"/>
  <c r="D77" i="8"/>
  <c r="AR76" i="8"/>
  <c r="AN76" i="8"/>
  <c r="AM76" i="8"/>
  <c r="AJ76" i="8"/>
  <c r="AF76" i="8"/>
  <c r="AE76" i="8"/>
  <c r="AB76" i="8"/>
  <c r="X76" i="8"/>
  <c r="T76" i="8"/>
  <c r="W76" i="8" s="1"/>
  <c r="L76" i="8"/>
  <c r="H76" i="8"/>
  <c r="G76" i="8"/>
  <c r="D76" i="8"/>
  <c r="AV75" i="8"/>
  <c r="AU75" i="8"/>
  <c r="AR75" i="8"/>
  <c r="AN75" i="8"/>
  <c r="AM75" i="8"/>
  <c r="AJ75" i="8"/>
  <c r="AF75" i="8"/>
  <c r="AB75" i="8"/>
  <c r="AE75" i="8" s="1"/>
  <c r="X75" i="8"/>
  <c r="W75" i="8"/>
  <c r="T75" i="8"/>
  <c r="O75" i="8"/>
  <c r="P75" i="8" s="1"/>
  <c r="L75" i="8"/>
  <c r="D75" i="8"/>
  <c r="AR74" i="8"/>
  <c r="AN74" i="8"/>
  <c r="AM74" i="8"/>
  <c r="AJ74" i="8"/>
  <c r="AF74" i="8"/>
  <c r="AE74" i="8"/>
  <c r="AB74" i="8"/>
  <c r="X74" i="8"/>
  <c r="W74" i="8"/>
  <c r="W72" i="8" s="1"/>
  <c r="T74" i="8"/>
  <c r="L74" i="8"/>
  <c r="O74" i="8" s="1"/>
  <c r="P74" i="8" s="1"/>
  <c r="H74" i="8"/>
  <c r="G74" i="8"/>
  <c r="D74" i="8"/>
  <c r="AU73" i="8"/>
  <c r="AR73" i="8"/>
  <c r="AN73" i="8"/>
  <c r="AJ73" i="8"/>
  <c r="AB73" i="8"/>
  <c r="X73" i="8"/>
  <c r="T73" i="8"/>
  <c r="W73" i="8" s="1"/>
  <c r="P73" i="8"/>
  <c r="O73" i="8"/>
  <c r="L73" i="8"/>
  <c r="D73" i="8"/>
  <c r="AR72" i="8"/>
  <c r="AQ72" i="8"/>
  <c r="AL72" i="8"/>
  <c r="AI72" i="8"/>
  <c r="AN72" i="8" s="1"/>
  <c r="AD72" i="8"/>
  <c r="AA72" i="8"/>
  <c r="V72" i="8"/>
  <c r="S72" i="8"/>
  <c r="N72" i="8"/>
  <c r="K72" i="8"/>
  <c r="F72" i="8"/>
  <c r="C72" i="8"/>
  <c r="AR71" i="8"/>
  <c r="AN71" i="8"/>
  <c r="AJ71" i="8"/>
  <c r="AM71" i="8" s="1"/>
  <c r="AF71" i="8"/>
  <c r="AE71" i="8"/>
  <c r="AB71" i="8"/>
  <c r="W71" i="8"/>
  <c r="X71" i="8" s="1"/>
  <c r="T71" i="8"/>
  <c r="L71" i="8"/>
  <c r="O71" i="8" s="1"/>
  <c r="P71" i="8" s="1"/>
  <c r="D71" i="8"/>
  <c r="AV70" i="8"/>
  <c r="AR70" i="8"/>
  <c r="AU70" i="8" s="1"/>
  <c r="AN70" i="8"/>
  <c r="AM70" i="8"/>
  <c r="AJ70" i="8"/>
  <c r="AB70" i="8"/>
  <c r="AE70" i="8" s="1"/>
  <c r="AF70" i="8" s="1"/>
  <c r="T70" i="8"/>
  <c r="W70" i="8" s="1"/>
  <c r="X70" i="8" s="1"/>
  <c r="P70" i="8"/>
  <c r="L70" i="8"/>
  <c r="O70" i="8" s="1"/>
  <c r="G70" i="8"/>
  <c r="H70" i="8" s="1"/>
  <c r="D70" i="8"/>
  <c r="AR69" i="8"/>
  <c r="AN69" i="8"/>
  <c r="AJ69" i="8"/>
  <c r="AM69" i="8" s="1"/>
  <c r="AF69" i="8"/>
  <c r="AB69" i="8"/>
  <c r="AE69" i="8" s="1"/>
  <c r="X69" i="8"/>
  <c r="W69" i="8"/>
  <c r="T69" i="8"/>
  <c r="L69" i="8"/>
  <c r="O69" i="8" s="1"/>
  <c r="P69" i="8" s="1"/>
  <c r="D69" i="8"/>
  <c r="AR68" i="8"/>
  <c r="AU68" i="8" s="1"/>
  <c r="AV68" i="8" s="1"/>
  <c r="AN68" i="8"/>
  <c r="AM68" i="8"/>
  <c r="AJ68" i="8"/>
  <c r="AF68" i="8"/>
  <c r="AE68" i="8"/>
  <c r="AB68" i="8"/>
  <c r="X68" i="8"/>
  <c r="T68" i="8"/>
  <c r="W68" i="8" s="1"/>
  <c r="P68" i="8"/>
  <c r="L68" i="8"/>
  <c r="O68" i="8" s="1"/>
  <c r="G68" i="8"/>
  <c r="H68" i="8" s="1"/>
  <c r="D68" i="8"/>
  <c r="AU67" i="8"/>
  <c r="AR67" i="8"/>
  <c r="AN67" i="8"/>
  <c r="AJ67" i="8"/>
  <c r="AM67" i="8" s="1"/>
  <c r="AF67" i="8"/>
  <c r="AB67" i="8"/>
  <c r="AE67" i="8" s="1"/>
  <c r="X67" i="8"/>
  <c r="W67" i="8"/>
  <c r="T67" i="8"/>
  <c r="L67" i="8"/>
  <c r="O67" i="8" s="1"/>
  <c r="P67" i="8" s="1"/>
  <c r="D67" i="8"/>
  <c r="AR66" i="8"/>
  <c r="AU66" i="8" s="1"/>
  <c r="AN66" i="8"/>
  <c r="AM66" i="8"/>
  <c r="AJ66" i="8"/>
  <c r="AB66" i="8"/>
  <c r="AE66" i="8" s="1"/>
  <c r="AF66" i="8" s="1"/>
  <c r="X66" i="8"/>
  <c r="T66" i="8"/>
  <c r="W66" i="8" s="1"/>
  <c r="L66" i="8"/>
  <c r="O66" i="8" s="1"/>
  <c r="P66" i="8" s="1"/>
  <c r="G66" i="8"/>
  <c r="H66" i="8" s="1"/>
  <c r="D66" i="8"/>
  <c r="AU65" i="8"/>
  <c r="AR65" i="8"/>
  <c r="AN65" i="8"/>
  <c r="AJ65" i="8"/>
  <c r="AM65" i="8" s="1"/>
  <c r="AF65" i="8"/>
  <c r="AB65" i="8"/>
  <c r="AE65" i="8" s="1"/>
  <c r="X65" i="8"/>
  <c r="W65" i="8"/>
  <c r="T65" i="8"/>
  <c r="L65" i="8"/>
  <c r="O65" i="8" s="1"/>
  <c r="P65" i="8" s="1"/>
  <c r="D65" i="8"/>
  <c r="AV64" i="8"/>
  <c r="AR64" i="8"/>
  <c r="AU64" i="8" s="1"/>
  <c r="AN64" i="8"/>
  <c r="AM64" i="8"/>
  <c r="AJ64" i="8"/>
  <c r="AB64" i="8"/>
  <c r="AE64" i="8" s="1"/>
  <c r="AF64" i="8" s="1"/>
  <c r="T64" i="8"/>
  <c r="W64" i="8" s="1"/>
  <c r="X64" i="8" s="1"/>
  <c r="P64" i="8"/>
  <c r="L64" i="8"/>
  <c r="O64" i="8" s="1"/>
  <c r="G64" i="8"/>
  <c r="H64" i="8" s="1"/>
  <c r="D64" i="8"/>
  <c r="AR63" i="8"/>
  <c r="AN63" i="8"/>
  <c r="AJ63" i="8"/>
  <c r="AF63" i="8"/>
  <c r="AE63" i="8"/>
  <c r="AB63" i="8"/>
  <c r="X63" i="8"/>
  <c r="W63" i="8"/>
  <c r="T63" i="8"/>
  <c r="L63" i="8"/>
  <c r="L61" i="8" s="1"/>
  <c r="D63" i="8"/>
  <c r="AR62" i="8"/>
  <c r="AU62" i="8" s="1"/>
  <c r="AV62" i="8" s="1"/>
  <c r="AN62" i="8"/>
  <c r="AM62" i="8"/>
  <c r="AJ62" i="8"/>
  <c r="AF62" i="8"/>
  <c r="AE62" i="8"/>
  <c r="AB62" i="8"/>
  <c r="T62" i="8"/>
  <c r="W62" i="8" s="1"/>
  <c r="P62" i="8"/>
  <c r="L62" i="8"/>
  <c r="O62" i="8" s="1"/>
  <c r="G62" i="8"/>
  <c r="H62" i="8" s="1"/>
  <c r="D62" i="8"/>
  <c r="AQ61" i="8"/>
  <c r="AL61" i="8"/>
  <c r="AI61" i="8"/>
  <c r="AN61" i="8" s="1"/>
  <c r="AD61" i="8"/>
  <c r="AA61" i="8"/>
  <c r="V61" i="8"/>
  <c r="S61" i="8"/>
  <c r="N61" i="8"/>
  <c r="K61" i="8"/>
  <c r="F61" i="8"/>
  <c r="C61" i="8"/>
  <c r="AV60" i="8"/>
  <c r="AU60" i="8"/>
  <c r="AR60" i="8"/>
  <c r="AN60" i="8"/>
  <c r="AM60" i="8"/>
  <c r="AJ60" i="8"/>
  <c r="AF60" i="8"/>
  <c r="AB60" i="8"/>
  <c r="AE60" i="8" s="1"/>
  <c r="X60" i="8"/>
  <c r="T60" i="8"/>
  <c r="W60" i="8" s="1"/>
  <c r="O60" i="8"/>
  <c r="P60" i="8" s="1"/>
  <c r="L60" i="8"/>
  <c r="G60" i="8"/>
  <c r="D60" i="8"/>
  <c r="AR59" i="8"/>
  <c r="AN59" i="8"/>
  <c r="AJ59" i="8"/>
  <c r="AM59" i="8" s="1"/>
  <c r="AF59" i="8"/>
  <c r="AE59" i="8"/>
  <c r="AB59" i="8"/>
  <c r="X59" i="8"/>
  <c r="T59" i="8"/>
  <c r="W59" i="8" s="1"/>
  <c r="L59" i="8"/>
  <c r="O59" i="8" s="1"/>
  <c r="P59" i="8" s="1"/>
  <c r="H59" i="8"/>
  <c r="D59" i="8"/>
  <c r="G59" i="8" s="1"/>
  <c r="AU58" i="8"/>
  <c r="AV58" i="8" s="1"/>
  <c r="AR58" i="8"/>
  <c r="AJ58" i="8"/>
  <c r="AM58" i="8" s="1"/>
  <c r="AN58" i="8" s="1"/>
  <c r="AB58" i="8"/>
  <c r="AE58" i="8" s="1"/>
  <c r="AF58" i="8" s="1"/>
  <c r="X58" i="8"/>
  <c r="W58" i="8"/>
  <c r="T58" i="8"/>
  <c r="P58" i="8"/>
  <c r="O58" i="8"/>
  <c r="L58" i="8"/>
  <c r="G58" i="8"/>
  <c r="D58" i="8"/>
  <c r="AR57" i="8"/>
  <c r="AN57" i="8"/>
  <c r="AM57" i="8"/>
  <c r="AJ57" i="8"/>
  <c r="AF57" i="8"/>
  <c r="AE57" i="8"/>
  <c r="AB57" i="8"/>
  <c r="X57" i="8"/>
  <c r="W57" i="8"/>
  <c r="T57" i="8"/>
  <c r="L57" i="8"/>
  <c r="O57" i="8" s="1"/>
  <c r="P57" i="8" s="1"/>
  <c r="H57" i="8"/>
  <c r="D57" i="8"/>
  <c r="G57" i="8" s="1"/>
  <c r="AU56" i="8"/>
  <c r="AV56" i="8" s="1"/>
  <c r="AR56" i="8"/>
  <c r="AN56" i="8"/>
  <c r="AJ56" i="8"/>
  <c r="AM56" i="8" s="1"/>
  <c r="AF56" i="8"/>
  <c r="AB56" i="8"/>
  <c r="AE56" i="8" s="1"/>
  <c r="X56" i="8"/>
  <c r="T56" i="8"/>
  <c r="W56" i="8" s="1"/>
  <c r="P56" i="8"/>
  <c r="O56" i="8"/>
  <c r="L56" i="8"/>
  <c r="D56" i="8"/>
  <c r="AR55" i="8"/>
  <c r="AN55" i="8"/>
  <c r="AJ55" i="8"/>
  <c r="AM55" i="8" s="1"/>
  <c r="AF55" i="8"/>
  <c r="AE55" i="8"/>
  <c r="AB55" i="8"/>
  <c r="X55" i="8"/>
  <c r="W55" i="8"/>
  <c r="T55" i="8"/>
  <c r="L55" i="8"/>
  <c r="O55" i="8" s="1"/>
  <c r="P55" i="8" s="1"/>
  <c r="D55" i="8"/>
  <c r="G55" i="8" s="1"/>
  <c r="H55" i="8" s="1"/>
  <c r="AU54" i="8"/>
  <c r="AV54" i="8" s="1"/>
  <c r="AR54" i="8"/>
  <c r="AN54" i="8"/>
  <c r="AJ54" i="8"/>
  <c r="AM54" i="8" s="1"/>
  <c r="AF54" i="8"/>
  <c r="AB54" i="8"/>
  <c r="AE54" i="8" s="1"/>
  <c r="X54" i="8"/>
  <c r="T54" i="8"/>
  <c r="W54" i="8" s="1"/>
  <c r="P54" i="8"/>
  <c r="O54" i="8"/>
  <c r="L54" i="8"/>
  <c r="D54" i="8"/>
  <c r="AR53" i="8"/>
  <c r="AN53" i="8"/>
  <c r="AJ53" i="8"/>
  <c r="AM53" i="8" s="1"/>
  <c r="AF53" i="8"/>
  <c r="AE53" i="8"/>
  <c r="AB53" i="8"/>
  <c r="X53" i="8"/>
  <c r="W53" i="8"/>
  <c r="T53" i="8"/>
  <c r="L53" i="8"/>
  <c r="O53" i="8" s="1"/>
  <c r="P53" i="8" s="1"/>
  <c r="D53" i="8"/>
  <c r="G53" i="8" s="1"/>
  <c r="H53" i="8" s="1"/>
  <c r="AV52" i="8"/>
  <c r="AU52" i="8"/>
  <c r="AR52" i="8"/>
  <c r="AN52" i="8"/>
  <c r="AM52" i="8"/>
  <c r="AJ52" i="8"/>
  <c r="AF52" i="8"/>
  <c r="AB52" i="8"/>
  <c r="X52" i="8"/>
  <c r="T52" i="8"/>
  <c r="W52" i="8" s="1"/>
  <c r="O52" i="8"/>
  <c r="P52" i="8" s="1"/>
  <c r="L52" i="8"/>
  <c r="G52" i="8"/>
  <c r="D52" i="8"/>
  <c r="AR51" i="8"/>
  <c r="AN51" i="8"/>
  <c r="AJ51" i="8"/>
  <c r="AM51" i="8" s="1"/>
  <c r="AE51" i="8"/>
  <c r="AF51" i="8" s="1"/>
  <c r="AB51" i="8"/>
  <c r="X51" i="8"/>
  <c r="T51" i="8"/>
  <c r="W51" i="8" s="1"/>
  <c r="L51" i="8"/>
  <c r="O51" i="8" s="1"/>
  <c r="P51" i="8" s="1"/>
  <c r="H51" i="8"/>
  <c r="D51" i="8"/>
  <c r="G51" i="8" s="1"/>
  <c r="AV50" i="8"/>
  <c r="AU50" i="8"/>
  <c r="AR50" i="8"/>
  <c r="AN50" i="8"/>
  <c r="AM50" i="8"/>
  <c r="AJ50" i="8"/>
  <c r="AF50" i="8"/>
  <c r="AB50" i="8"/>
  <c r="AE50" i="8" s="1"/>
  <c r="X50" i="8"/>
  <c r="T50" i="8"/>
  <c r="W50" i="8" s="1"/>
  <c r="O50" i="8"/>
  <c r="P50" i="8" s="1"/>
  <c r="L50" i="8"/>
  <c r="G50" i="8"/>
  <c r="D50" i="8"/>
  <c r="AR49" i="8"/>
  <c r="AN49" i="8"/>
  <c r="AJ49" i="8"/>
  <c r="AM49" i="8" s="1"/>
  <c r="AF49" i="8"/>
  <c r="AE49" i="8"/>
  <c r="AB49" i="8"/>
  <c r="X49" i="8"/>
  <c r="W49" i="8"/>
  <c r="T49" i="8"/>
  <c r="L49" i="8"/>
  <c r="O49" i="8" s="1"/>
  <c r="H49" i="8"/>
  <c r="D49" i="8"/>
  <c r="G49" i="8" s="1"/>
  <c r="AU48" i="8"/>
  <c r="AV48" i="8" s="1"/>
  <c r="AR48" i="8"/>
  <c r="AN48" i="8"/>
  <c r="AJ48" i="8"/>
  <c r="AF48" i="8"/>
  <c r="AB48" i="8"/>
  <c r="AE48" i="8" s="1"/>
  <c r="X48" i="8"/>
  <c r="T48" i="8"/>
  <c r="W48" i="8" s="1"/>
  <c r="P48" i="8"/>
  <c r="O48" i="8"/>
  <c r="L48" i="8"/>
  <c r="G48" i="8"/>
  <c r="D48" i="8"/>
  <c r="AR47" i="8"/>
  <c r="AN47" i="8"/>
  <c r="AJ47" i="8"/>
  <c r="AM47" i="8" s="1"/>
  <c r="AF47" i="8"/>
  <c r="AE47" i="8"/>
  <c r="AB47" i="8"/>
  <c r="X47" i="8"/>
  <c r="W47" i="8"/>
  <c r="T47" i="8"/>
  <c r="L47" i="8"/>
  <c r="O47" i="8" s="1"/>
  <c r="P47" i="8" s="1"/>
  <c r="H47" i="8"/>
  <c r="D47" i="8"/>
  <c r="G47" i="8" s="1"/>
  <c r="AQ46" i="8"/>
  <c r="AL46" i="8"/>
  <c r="AI46" i="8"/>
  <c r="AD46" i="8"/>
  <c r="AA46" i="8"/>
  <c r="V46" i="8"/>
  <c r="T46" i="8"/>
  <c r="S46" i="8"/>
  <c r="N46" i="8"/>
  <c r="L46" i="8"/>
  <c r="K46" i="8"/>
  <c r="F46" i="8"/>
  <c r="C46" i="8"/>
  <c r="AV45" i="8"/>
  <c r="AU45" i="8"/>
  <c r="AR45" i="8"/>
  <c r="AN45" i="8"/>
  <c r="AM45" i="8"/>
  <c r="AJ45" i="8"/>
  <c r="AF45" i="8"/>
  <c r="AB45" i="8"/>
  <c r="AE45" i="8" s="1"/>
  <c r="X45" i="8"/>
  <c r="T45" i="8"/>
  <c r="W45" i="8" s="1"/>
  <c r="O45" i="8"/>
  <c r="P45" i="8" s="1"/>
  <c r="L45" i="8"/>
  <c r="G45" i="8"/>
  <c r="D45" i="8"/>
  <c r="AR44" i="8"/>
  <c r="AN44" i="8"/>
  <c r="AJ44" i="8"/>
  <c r="AM44" i="8" s="1"/>
  <c r="AF44" i="8"/>
  <c r="AE44" i="8"/>
  <c r="AB44" i="8"/>
  <c r="W44" i="8"/>
  <c r="X44" i="8" s="1"/>
  <c r="T44" i="8"/>
  <c r="L44" i="8"/>
  <c r="O44" i="8" s="1"/>
  <c r="P44" i="8" s="1"/>
  <c r="H44" i="8"/>
  <c r="D44" i="8"/>
  <c r="G44" i="8" s="1"/>
  <c r="AU43" i="8"/>
  <c r="AV43" i="8" s="1"/>
  <c r="AR43" i="8"/>
  <c r="AN43" i="8"/>
  <c r="AJ43" i="8"/>
  <c r="AM43" i="8" s="1"/>
  <c r="AF43" i="8"/>
  <c r="AB43" i="8"/>
  <c r="AE43" i="8" s="1"/>
  <c r="X43" i="8"/>
  <c r="T43" i="8"/>
  <c r="W43" i="8" s="1"/>
  <c r="P43" i="8"/>
  <c r="O43" i="8"/>
  <c r="L43" i="8"/>
  <c r="D43" i="8"/>
  <c r="D38" i="8" s="1"/>
  <c r="AR42" i="8"/>
  <c r="AN42" i="8"/>
  <c r="AJ42" i="8"/>
  <c r="AM42" i="8" s="1"/>
  <c r="AF42" i="8"/>
  <c r="AE42" i="8"/>
  <c r="AB42" i="8"/>
  <c r="X42" i="8"/>
  <c r="W42" i="8"/>
  <c r="T42" i="8"/>
  <c r="L42" i="8"/>
  <c r="O42" i="8" s="1"/>
  <c r="P42" i="8" s="1"/>
  <c r="D42" i="8"/>
  <c r="G42" i="8" s="1"/>
  <c r="H42" i="8" s="1"/>
  <c r="AV41" i="8"/>
  <c r="AU41" i="8"/>
  <c r="AR41" i="8"/>
  <c r="AN41" i="8"/>
  <c r="AM41" i="8"/>
  <c r="AJ41" i="8"/>
  <c r="AF41" i="8"/>
  <c r="AB41" i="8"/>
  <c r="AE41" i="8" s="1"/>
  <c r="X41" i="8"/>
  <c r="T41" i="8"/>
  <c r="W41" i="8" s="1"/>
  <c r="O41" i="8"/>
  <c r="P41" i="8" s="1"/>
  <c r="L41" i="8"/>
  <c r="D41" i="8"/>
  <c r="G41" i="8" s="1"/>
  <c r="AR40" i="8"/>
  <c r="AR38" i="8" s="1"/>
  <c r="AN40" i="8"/>
  <c r="AJ40" i="8"/>
  <c r="AM40" i="8" s="1"/>
  <c r="AF40" i="8"/>
  <c r="AE40" i="8"/>
  <c r="AB40" i="8"/>
  <c r="T40" i="8"/>
  <c r="T38" i="8" s="1"/>
  <c r="L40" i="8"/>
  <c r="O40" i="8" s="1"/>
  <c r="P40" i="8" s="1"/>
  <c r="H40" i="8"/>
  <c r="D40" i="8"/>
  <c r="G40" i="8" s="1"/>
  <c r="AU39" i="8"/>
  <c r="AR39" i="8"/>
  <c r="AN39" i="8"/>
  <c r="AJ39" i="8"/>
  <c r="AJ38" i="8" s="1"/>
  <c r="AF39" i="8"/>
  <c r="AB39" i="8"/>
  <c r="X39" i="8"/>
  <c r="T39" i="8"/>
  <c r="W39" i="8" s="1"/>
  <c r="P39" i="8"/>
  <c r="O39" i="8"/>
  <c r="L39" i="8"/>
  <c r="G39" i="8"/>
  <c r="D39" i="8"/>
  <c r="AQ38" i="8"/>
  <c r="AL38" i="8"/>
  <c r="AI38" i="8"/>
  <c r="AN38" i="8" s="1"/>
  <c r="AD38" i="8"/>
  <c r="AA38" i="8"/>
  <c r="V38" i="8"/>
  <c r="S38" i="8"/>
  <c r="N38" i="8"/>
  <c r="L38" i="8"/>
  <c r="K38" i="8"/>
  <c r="F38" i="8"/>
  <c r="C38" i="8"/>
  <c r="AU37" i="8"/>
  <c r="AR37" i="8"/>
  <c r="AN37" i="8"/>
  <c r="AJ37" i="8"/>
  <c r="AM37" i="8" s="1"/>
  <c r="AF37" i="8"/>
  <c r="AE37" i="8"/>
  <c r="AB37" i="8"/>
  <c r="X37" i="8"/>
  <c r="W37" i="8"/>
  <c r="T37" i="8"/>
  <c r="L37" i="8"/>
  <c r="O37" i="8" s="1"/>
  <c r="P37" i="8" s="1"/>
  <c r="D37" i="8"/>
  <c r="AV36" i="8"/>
  <c r="AU36" i="8"/>
  <c r="AR36" i="8"/>
  <c r="AN36" i="8"/>
  <c r="AM36" i="8"/>
  <c r="AJ36" i="8"/>
  <c r="AF36" i="8"/>
  <c r="AE36" i="8"/>
  <c r="AB36" i="8"/>
  <c r="X36" i="8"/>
  <c r="T36" i="8"/>
  <c r="W36" i="8" s="1"/>
  <c r="P36" i="8"/>
  <c r="L36" i="8"/>
  <c r="O36" i="8" s="1"/>
  <c r="H36" i="8"/>
  <c r="G36" i="8"/>
  <c r="D36" i="8"/>
  <c r="AR35" i="8"/>
  <c r="AU35" i="8" s="1"/>
  <c r="AU33" i="8" s="1"/>
  <c r="AN35" i="8"/>
  <c r="AJ35" i="8"/>
  <c r="AF35" i="8"/>
  <c r="AE35" i="8"/>
  <c r="AB35" i="8"/>
  <c r="X35" i="8"/>
  <c r="W35" i="8"/>
  <c r="T35" i="8"/>
  <c r="O35" i="8"/>
  <c r="L35" i="8"/>
  <c r="L33" i="8" s="1"/>
  <c r="D35" i="8"/>
  <c r="AV34" i="8"/>
  <c r="AU34" i="8"/>
  <c r="AR34" i="8"/>
  <c r="AN34" i="8"/>
  <c r="AM34" i="8"/>
  <c r="AJ34" i="8"/>
  <c r="AE34" i="8"/>
  <c r="AF34" i="8" s="1"/>
  <c r="AB34" i="8"/>
  <c r="AB33" i="8" s="1"/>
  <c r="X34" i="8"/>
  <c r="T34" i="8"/>
  <c r="W34" i="8" s="1"/>
  <c r="W33" i="8" s="1"/>
  <c r="P34" i="8"/>
  <c r="O34" i="8"/>
  <c r="L34" i="8"/>
  <c r="H34" i="8"/>
  <c r="G34" i="8"/>
  <c r="D34" i="8"/>
  <c r="AR33" i="8"/>
  <c r="AQ33" i="8"/>
  <c r="AL33" i="8"/>
  <c r="AI33" i="8"/>
  <c r="AN33" i="8" s="1"/>
  <c r="AD33" i="8"/>
  <c r="AA33" i="8"/>
  <c r="V33" i="8"/>
  <c r="S33" i="8"/>
  <c r="X33" i="8" s="1"/>
  <c r="N33" i="8"/>
  <c r="K33" i="8"/>
  <c r="F33" i="8"/>
  <c r="C33" i="8"/>
  <c r="AU32" i="8"/>
  <c r="AV32" i="8" s="1"/>
  <c r="AR32" i="8"/>
  <c r="AN32" i="8"/>
  <c r="AJ32" i="8"/>
  <c r="AM32" i="8" s="1"/>
  <c r="AF32" i="8"/>
  <c r="AB32" i="8"/>
  <c r="AE32" i="8" s="1"/>
  <c r="X32" i="8"/>
  <c r="T32" i="8"/>
  <c r="W32" i="8" s="1"/>
  <c r="P32" i="8"/>
  <c r="O32" i="8"/>
  <c r="L32" i="8"/>
  <c r="G32" i="8"/>
  <c r="D32" i="8"/>
  <c r="AR31" i="8"/>
  <c r="AN31" i="8"/>
  <c r="AJ31" i="8"/>
  <c r="AM31" i="8" s="1"/>
  <c r="AF31" i="8"/>
  <c r="AE31" i="8"/>
  <c r="AB31" i="8"/>
  <c r="W31" i="8"/>
  <c r="X31" i="8" s="1"/>
  <c r="T31" i="8"/>
  <c r="T29" i="8" s="1"/>
  <c r="L31" i="8"/>
  <c r="O31" i="8" s="1"/>
  <c r="P31" i="8" s="1"/>
  <c r="D31" i="8"/>
  <c r="G31" i="8" s="1"/>
  <c r="H31" i="8" s="1"/>
  <c r="AV30" i="8"/>
  <c r="AU30" i="8"/>
  <c r="AR30" i="8"/>
  <c r="AN30" i="8"/>
  <c r="AM30" i="8"/>
  <c r="AJ30" i="8"/>
  <c r="AB30" i="8"/>
  <c r="X30" i="8"/>
  <c r="T30" i="8"/>
  <c r="W30" i="8" s="1"/>
  <c r="O30" i="8"/>
  <c r="O29" i="8" s="1"/>
  <c r="L30" i="8"/>
  <c r="G30" i="8"/>
  <c r="D30" i="8"/>
  <c r="AR29" i="8"/>
  <c r="AQ29" i="8"/>
  <c r="AL29" i="8"/>
  <c r="AI29" i="8"/>
  <c r="AN29" i="8" s="1"/>
  <c r="AD29" i="8"/>
  <c r="AA29" i="8"/>
  <c r="W29" i="8"/>
  <c r="X29" i="8" s="1"/>
  <c r="V29" i="8"/>
  <c r="S29" i="8"/>
  <c r="P29" i="8"/>
  <c r="N29" i="8"/>
  <c r="L29" i="8"/>
  <c r="K29" i="8"/>
  <c r="F29" i="8"/>
  <c r="D29" i="8"/>
  <c r="C29" i="8"/>
  <c r="AR28" i="8"/>
  <c r="AU28" i="8" s="1"/>
  <c r="AU26" i="8" s="1"/>
  <c r="AN28" i="8"/>
  <c r="AJ28" i="8"/>
  <c r="AF28" i="8"/>
  <c r="AB28" i="8"/>
  <c r="AE28" i="8" s="1"/>
  <c r="X28" i="8"/>
  <c r="W28" i="8"/>
  <c r="T28" i="8"/>
  <c r="L28" i="8"/>
  <c r="L26" i="8" s="1"/>
  <c r="D28" i="8"/>
  <c r="AR27" i="8"/>
  <c r="AU27" i="8" s="1"/>
  <c r="AV27" i="8" s="1"/>
  <c r="AN27" i="8"/>
  <c r="AM27" i="8"/>
  <c r="AJ27" i="8"/>
  <c r="AF27" i="8"/>
  <c r="AE27" i="8"/>
  <c r="AE26" i="8" s="1"/>
  <c r="AB27" i="8"/>
  <c r="AB26" i="8" s="1"/>
  <c r="T27" i="8"/>
  <c r="W27" i="8" s="1"/>
  <c r="L27" i="8"/>
  <c r="O27" i="8" s="1"/>
  <c r="P27" i="8" s="1"/>
  <c r="H27" i="8"/>
  <c r="G27" i="8"/>
  <c r="D27" i="8"/>
  <c r="AQ26" i="8"/>
  <c r="AL26" i="8"/>
  <c r="AI26" i="8"/>
  <c r="AN26" i="8" s="1"/>
  <c r="AD26" i="8"/>
  <c r="AA26" i="8"/>
  <c r="AF26" i="8" s="1"/>
  <c r="V26" i="8"/>
  <c r="T26" i="8"/>
  <c r="S26" i="8"/>
  <c r="N26" i="8"/>
  <c r="K26" i="8"/>
  <c r="F26" i="8"/>
  <c r="C26" i="8"/>
  <c r="AV25" i="8"/>
  <c r="AU25" i="8"/>
  <c r="AR25" i="8"/>
  <c r="AN25" i="8"/>
  <c r="AM25" i="8"/>
  <c r="AJ25" i="8"/>
  <c r="AF25" i="8"/>
  <c r="AB25" i="8"/>
  <c r="AE25" i="8" s="1"/>
  <c r="X25" i="8"/>
  <c r="T25" i="8"/>
  <c r="W25" i="8" s="1"/>
  <c r="O25" i="8"/>
  <c r="P25" i="8" s="1"/>
  <c r="L25" i="8"/>
  <c r="G25" i="8"/>
  <c r="D25" i="8"/>
  <c r="AR24" i="8"/>
  <c r="AN24" i="8"/>
  <c r="AJ24" i="8"/>
  <c r="AM24" i="8" s="1"/>
  <c r="AF24" i="8"/>
  <c r="AE24" i="8"/>
  <c r="AB24" i="8"/>
  <c r="X24" i="8"/>
  <c r="T24" i="8"/>
  <c r="W24" i="8" s="1"/>
  <c r="L24" i="8"/>
  <c r="O24" i="8" s="1"/>
  <c r="P24" i="8" s="1"/>
  <c r="H24" i="8"/>
  <c r="D24" i="8"/>
  <c r="G24" i="8" s="1"/>
  <c r="AU23" i="8"/>
  <c r="AV23" i="8" s="1"/>
  <c r="AR23" i="8"/>
  <c r="AN23" i="8"/>
  <c r="AJ23" i="8"/>
  <c r="AM23" i="8" s="1"/>
  <c r="AF23" i="8"/>
  <c r="AB23" i="8"/>
  <c r="AE23" i="8" s="1"/>
  <c r="X23" i="8"/>
  <c r="T23" i="8"/>
  <c r="W23" i="8" s="1"/>
  <c r="P23" i="8"/>
  <c r="O23" i="8"/>
  <c r="L23" i="8"/>
  <c r="G23" i="8"/>
  <c r="D23" i="8"/>
  <c r="AR22" i="8"/>
  <c r="AN22" i="8"/>
  <c r="AJ22" i="8"/>
  <c r="AM22" i="8" s="1"/>
  <c r="AF22" i="8"/>
  <c r="AE22" i="8"/>
  <c r="AB22" i="8"/>
  <c r="X22" i="8"/>
  <c r="W22" i="8"/>
  <c r="T22" i="8"/>
  <c r="L22" i="8"/>
  <c r="O22" i="8" s="1"/>
  <c r="P22" i="8" s="1"/>
  <c r="H22" i="8"/>
  <c r="D22" i="8"/>
  <c r="G22" i="8" s="1"/>
  <c r="AU21" i="8"/>
  <c r="AV21" i="8" s="1"/>
  <c r="AR21" i="8"/>
  <c r="AN21" i="8"/>
  <c r="AJ21" i="8"/>
  <c r="AM21" i="8" s="1"/>
  <c r="AB21" i="8"/>
  <c r="AE21" i="8" s="1"/>
  <c r="AF21" i="8" s="1"/>
  <c r="X21" i="8"/>
  <c r="T21" i="8"/>
  <c r="W21" i="8" s="1"/>
  <c r="O21" i="8"/>
  <c r="P21" i="8" s="1"/>
  <c r="L21" i="8"/>
  <c r="D21" i="8"/>
  <c r="AR20" i="8"/>
  <c r="AN20" i="8"/>
  <c r="AJ20" i="8"/>
  <c r="AM20" i="8" s="1"/>
  <c r="AE20" i="8"/>
  <c r="AF20" i="8" s="1"/>
  <c r="AB20" i="8"/>
  <c r="X20" i="8"/>
  <c r="T20" i="8"/>
  <c r="W20" i="8" s="1"/>
  <c r="L20" i="8"/>
  <c r="O20" i="8" s="1"/>
  <c r="P20" i="8" s="1"/>
  <c r="D20" i="8"/>
  <c r="G20" i="8" s="1"/>
  <c r="H20" i="8" s="1"/>
  <c r="AV19" i="8"/>
  <c r="AU19" i="8"/>
  <c r="AR19" i="8"/>
  <c r="AN19" i="8"/>
  <c r="AM19" i="8"/>
  <c r="AJ19" i="8"/>
  <c r="AF19" i="8"/>
  <c r="AB19" i="8"/>
  <c r="AE19" i="8" s="1"/>
  <c r="X19" i="8"/>
  <c r="T19" i="8"/>
  <c r="W19" i="8" s="1"/>
  <c r="O19" i="8"/>
  <c r="P19" i="8" s="1"/>
  <c r="L19" i="8"/>
  <c r="G19" i="8"/>
  <c r="D19" i="8"/>
  <c r="AR18" i="8"/>
  <c r="AN18" i="8"/>
  <c r="AJ18" i="8"/>
  <c r="AM18" i="8" s="1"/>
  <c r="AF18" i="8"/>
  <c r="AE18" i="8"/>
  <c r="AB18" i="8"/>
  <c r="X18" i="8"/>
  <c r="T18" i="8"/>
  <c r="W18" i="8" s="1"/>
  <c r="L18" i="8"/>
  <c r="O18" i="8" s="1"/>
  <c r="P18" i="8" s="1"/>
  <c r="H18" i="8"/>
  <c r="D18" i="8"/>
  <c r="G18" i="8" s="1"/>
  <c r="AU17" i="8"/>
  <c r="AV17" i="8" s="1"/>
  <c r="AR17" i="8"/>
  <c r="AN17" i="8"/>
  <c r="AJ17" i="8"/>
  <c r="AM17" i="8" s="1"/>
  <c r="AB17" i="8"/>
  <c r="AE17" i="8" s="1"/>
  <c r="AF17" i="8" s="1"/>
  <c r="T17" i="8"/>
  <c r="W17" i="8" s="1"/>
  <c r="X17" i="8" s="1"/>
  <c r="P17" i="8"/>
  <c r="O17" i="8"/>
  <c r="L17" i="8"/>
  <c r="D17" i="8"/>
  <c r="AR16" i="8"/>
  <c r="AN16" i="8"/>
  <c r="AJ16" i="8"/>
  <c r="AM16" i="8" s="1"/>
  <c r="AF16" i="8"/>
  <c r="AE16" i="8"/>
  <c r="AB16" i="8"/>
  <c r="X16" i="8"/>
  <c r="W16" i="8"/>
  <c r="T16" i="8"/>
  <c r="L16" i="8"/>
  <c r="O16" i="8" s="1"/>
  <c r="P16" i="8" s="1"/>
  <c r="D16" i="8"/>
  <c r="G16" i="8" s="1"/>
  <c r="H16" i="8" s="1"/>
  <c r="AV15" i="8"/>
  <c r="AU15" i="8"/>
  <c r="AR15" i="8"/>
  <c r="AN15" i="8"/>
  <c r="AM15" i="8"/>
  <c r="AJ15" i="8"/>
  <c r="AF15" i="8"/>
  <c r="AB15" i="8"/>
  <c r="AE15" i="8" s="1"/>
  <c r="X15" i="8"/>
  <c r="T15" i="8"/>
  <c r="W15" i="8" s="1"/>
  <c r="O15" i="8"/>
  <c r="P15" i="8" s="1"/>
  <c r="L15" i="8"/>
  <c r="D15" i="8"/>
  <c r="AR14" i="8"/>
  <c r="AN14" i="8"/>
  <c r="AJ14" i="8"/>
  <c r="AM14" i="8" s="1"/>
  <c r="AE14" i="8"/>
  <c r="AE13" i="8" s="1"/>
  <c r="AB14" i="8"/>
  <c r="X14" i="8"/>
  <c r="T14" i="8"/>
  <c r="W14" i="8" s="1"/>
  <c r="W13" i="8" s="1"/>
  <c r="L14" i="8"/>
  <c r="D14" i="8"/>
  <c r="G14" i="8" s="1"/>
  <c r="H14" i="8" s="1"/>
  <c r="AQ13" i="8"/>
  <c r="AN13" i="8"/>
  <c r="AL13" i="8"/>
  <c r="AI13" i="8"/>
  <c r="AD13" i="8"/>
  <c r="AA13" i="8"/>
  <c r="V13" i="8"/>
  <c r="V95" i="8" s="1"/>
  <c r="T13" i="8"/>
  <c r="S13" i="8"/>
  <c r="N13" i="8"/>
  <c r="K13" i="8"/>
  <c r="F13" i="8"/>
  <c r="C13" i="8"/>
  <c r="AV12" i="8"/>
  <c r="AR12" i="8"/>
  <c r="AU12" i="8" s="1"/>
  <c r="AN12" i="8"/>
  <c r="AM12" i="8"/>
  <c r="AJ12" i="8"/>
  <c r="AF12" i="8"/>
  <c r="AB12" i="8"/>
  <c r="AE12" i="8" s="1"/>
  <c r="X12" i="8"/>
  <c r="T12" i="8"/>
  <c r="W12" i="8" s="1"/>
  <c r="L12" i="8"/>
  <c r="O12" i="8" s="1"/>
  <c r="P12" i="8" s="1"/>
  <c r="H12" i="8"/>
  <c r="G12" i="8"/>
  <c r="D12" i="8"/>
  <c r="AU11" i="8"/>
  <c r="AR11" i="8"/>
  <c r="AN11" i="8"/>
  <c r="AJ11" i="8"/>
  <c r="AM11" i="8" s="1"/>
  <c r="AF11" i="8"/>
  <c r="AB11" i="8"/>
  <c r="AE11" i="8" s="1"/>
  <c r="X11" i="8"/>
  <c r="W11" i="8"/>
  <c r="T11" i="8"/>
  <c r="O11" i="8"/>
  <c r="P11" i="8" s="1"/>
  <c r="L11" i="8"/>
  <c r="D11" i="8"/>
  <c r="AV10" i="8"/>
  <c r="AR10" i="8"/>
  <c r="AU10" i="8" s="1"/>
  <c r="AN10" i="8"/>
  <c r="AM10" i="8"/>
  <c r="AJ10" i="8"/>
  <c r="AF10" i="8"/>
  <c r="AB10" i="8"/>
  <c r="AE10" i="8" s="1"/>
  <c r="X10" i="8"/>
  <c r="T10" i="8"/>
  <c r="W10" i="8" s="1"/>
  <c r="L10" i="8"/>
  <c r="O10" i="8" s="1"/>
  <c r="P10" i="8" s="1"/>
  <c r="H10" i="8"/>
  <c r="G10" i="8"/>
  <c r="D10" i="8"/>
  <c r="AR9" i="8"/>
  <c r="AN9" i="8"/>
  <c r="AJ9" i="8"/>
  <c r="AM9" i="8" s="1"/>
  <c r="AF9" i="8"/>
  <c r="AB9" i="8"/>
  <c r="AE9" i="8" s="1"/>
  <c r="X9" i="8"/>
  <c r="W9" i="8"/>
  <c r="T9" i="8"/>
  <c r="O9" i="8"/>
  <c r="P9" i="8" s="1"/>
  <c r="L9" i="8"/>
  <c r="D9" i="8"/>
  <c r="AR8" i="8"/>
  <c r="AU8" i="8" s="1"/>
  <c r="AV8" i="8" s="1"/>
  <c r="AN8" i="8"/>
  <c r="AM8" i="8"/>
  <c r="AJ8" i="8"/>
  <c r="AF8" i="8"/>
  <c r="AE8" i="8"/>
  <c r="AB8" i="8"/>
  <c r="X8" i="8"/>
  <c r="T8" i="8"/>
  <c r="W8" i="8" s="1"/>
  <c r="P8" i="8"/>
  <c r="L8" i="8"/>
  <c r="O8" i="8" s="1"/>
  <c r="G8" i="8"/>
  <c r="H8" i="8" s="1"/>
  <c r="D8" i="8"/>
  <c r="AR7" i="8"/>
  <c r="AU7" i="8" s="1"/>
  <c r="AN7" i="8"/>
  <c r="AJ7" i="8"/>
  <c r="AB7" i="8"/>
  <c r="AE7" i="8" s="1"/>
  <c r="AF7" i="8" s="1"/>
  <c r="X7" i="8"/>
  <c r="W7" i="8"/>
  <c r="T7" i="8"/>
  <c r="L7" i="8"/>
  <c r="O7" i="8" s="1"/>
  <c r="P7" i="8" s="1"/>
  <c r="D7" i="8"/>
  <c r="AR6" i="8"/>
  <c r="AU6" i="8" s="1"/>
  <c r="AV6" i="8" s="1"/>
  <c r="AN6" i="8"/>
  <c r="AM6" i="8"/>
  <c r="AJ6" i="8"/>
  <c r="AB6" i="8"/>
  <c r="AB5" i="8" s="1"/>
  <c r="X6" i="8"/>
  <c r="T6" i="8"/>
  <c r="W6" i="8" s="1"/>
  <c r="L6" i="8"/>
  <c r="O6" i="8" s="1"/>
  <c r="P6" i="8" s="1"/>
  <c r="H6" i="8"/>
  <c r="G6" i="8"/>
  <c r="D6" i="8"/>
  <c r="AQ5" i="8"/>
  <c r="AL5" i="8"/>
  <c r="AI5" i="8"/>
  <c r="AN5" i="8" s="1"/>
  <c r="AD5" i="8"/>
  <c r="AA5" i="8"/>
  <c r="V5" i="8"/>
  <c r="T5" i="8"/>
  <c r="S5" i="8"/>
  <c r="X5" i="8" s="1"/>
  <c r="N5" i="8"/>
  <c r="K5" i="8"/>
  <c r="F5" i="8"/>
  <c r="C5" i="8"/>
  <c r="AU95" i="6"/>
  <c r="AV95" i="6" s="1"/>
  <c r="AV94" i="6"/>
  <c r="AT94" i="6"/>
  <c r="AS94" i="6"/>
  <c r="AR94" i="6"/>
  <c r="AU94" i="6" s="1"/>
  <c r="AQ94" i="6"/>
  <c r="AT93" i="6"/>
  <c r="AU93" i="6" s="1"/>
  <c r="AS93" i="6"/>
  <c r="AR93" i="6"/>
  <c r="AQ93" i="6"/>
  <c r="AT92" i="6"/>
  <c r="AS92" i="6"/>
  <c r="AS91" i="6" s="1"/>
  <c r="AR92" i="6"/>
  <c r="AQ92" i="6"/>
  <c r="AQ91" i="6"/>
  <c r="AV90" i="6"/>
  <c r="AT90" i="6"/>
  <c r="AS90" i="6"/>
  <c r="AR90" i="6"/>
  <c r="AU90" i="6" s="1"/>
  <c r="AQ90" i="6"/>
  <c r="AT89" i="6"/>
  <c r="AU89" i="6" s="1"/>
  <c r="AS89" i="6"/>
  <c r="AR89" i="6"/>
  <c r="AQ89" i="6"/>
  <c r="AV88" i="6"/>
  <c r="AT88" i="6"/>
  <c r="AS88" i="6"/>
  <c r="AR88" i="6"/>
  <c r="AU88" i="6" s="1"/>
  <c r="AQ88" i="6"/>
  <c r="AT87" i="6"/>
  <c r="AU87" i="6" s="1"/>
  <c r="AS87" i="6"/>
  <c r="AR87" i="6"/>
  <c r="AV87" i="6" s="1"/>
  <c r="AQ87" i="6"/>
  <c r="AT86" i="6"/>
  <c r="AS86" i="6"/>
  <c r="AS85" i="6" s="1"/>
  <c r="AR86" i="6"/>
  <c r="AQ86" i="6"/>
  <c r="AQ85" i="6"/>
  <c r="AV84" i="6"/>
  <c r="AT84" i="6"/>
  <c r="AS84" i="6"/>
  <c r="AR84" i="6"/>
  <c r="AU84" i="6" s="1"/>
  <c r="AQ84" i="6"/>
  <c r="AT83" i="6"/>
  <c r="AU83" i="6" s="1"/>
  <c r="AS83" i="6"/>
  <c r="AR83" i="6"/>
  <c r="AV83" i="6" s="1"/>
  <c r="AQ83" i="6"/>
  <c r="AT82" i="6"/>
  <c r="AS82" i="6"/>
  <c r="AR82" i="6"/>
  <c r="AU82" i="6" s="1"/>
  <c r="AQ82" i="6"/>
  <c r="AT81" i="6"/>
  <c r="AU81" i="6" s="1"/>
  <c r="AS81" i="6"/>
  <c r="AR81" i="6"/>
  <c r="AV81" i="6" s="1"/>
  <c r="AQ81" i="6"/>
  <c r="AV80" i="6"/>
  <c r="AT80" i="6"/>
  <c r="AS80" i="6"/>
  <c r="AR80" i="6"/>
  <c r="AU80" i="6" s="1"/>
  <c r="AQ80" i="6"/>
  <c r="AT79" i="6"/>
  <c r="AS79" i="6"/>
  <c r="AR79" i="6"/>
  <c r="AQ79" i="6"/>
  <c r="AQ78" i="6" s="1"/>
  <c r="AS78" i="6"/>
  <c r="AT77" i="6"/>
  <c r="AU77" i="6" s="1"/>
  <c r="AS77" i="6"/>
  <c r="AR77" i="6"/>
  <c r="AV77" i="6" s="1"/>
  <c r="AQ77" i="6"/>
  <c r="AV76" i="6"/>
  <c r="AT76" i="6"/>
  <c r="AS76" i="6"/>
  <c r="AR76" i="6"/>
  <c r="AU76" i="6" s="1"/>
  <c r="AQ76" i="6"/>
  <c r="AT75" i="6"/>
  <c r="AU75" i="6" s="1"/>
  <c r="AS75" i="6"/>
  <c r="AR75" i="6"/>
  <c r="AQ75" i="6"/>
  <c r="AV74" i="6"/>
  <c r="AT74" i="6"/>
  <c r="AS74" i="6"/>
  <c r="AR74" i="6"/>
  <c r="AU74" i="6" s="1"/>
  <c r="AQ74" i="6"/>
  <c r="AT73" i="6"/>
  <c r="AS73" i="6"/>
  <c r="AR73" i="6"/>
  <c r="AQ73" i="6"/>
  <c r="AQ72" i="6" s="1"/>
  <c r="AS72" i="6"/>
  <c r="AR72" i="6"/>
  <c r="AT71" i="6"/>
  <c r="AU71" i="6" s="1"/>
  <c r="AS71" i="6"/>
  <c r="AR71" i="6"/>
  <c r="AQ71" i="6"/>
  <c r="AV70" i="6"/>
  <c r="AT70" i="6"/>
  <c r="AS70" i="6"/>
  <c r="AR70" i="6"/>
  <c r="AU70" i="6" s="1"/>
  <c r="AQ70" i="6"/>
  <c r="AT69" i="6"/>
  <c r="AU69" i="6" s="1"/>
  <c r="AS69" i="6"/>
  <c r="AR69" i="6"/>
  <c r="AQ69" i="6"/>
  <c r="AV68" i="6"/>
  <c r="AT68" i="6"/>
  <c r="AS68" i="6"/>
  <c r="AR68" i="6"/>
  <c r="AU68" i="6" s="1"/>
  <c r="AQ68" i="6"/>
  <c r="AT67" i="6"/>
  <c r="AU67" i="6" s="1"/>
  <c r="AS67" i="6"/>
  <c r="AR67" i="6"/>
  <c r="AV67" i="6" s="1"/>
  <c r="AQ67" i="6"/>
  <c r="AT66" i="6"/>
  <c r="AS66" i="6"/>
  <c r="AR66" i="6"/>
  <c r="AU66" i="6" s="1"/>
  <c r="AQ66" i="6"/>
  <c r="AT65" i="6"/>
  <c r="AU65" i="6" s="1"/>
  <c r="AS65" i="6"/>
  <c r="AR65" i="6"/>
  <c r="AV65" i="6" s="1"/>
  <c r="AQ65" i="6"/>
  <c r="AV64" i="6"/>
  <c r="AT64" i="6"/>
  <c r="AS64" i="6"/>
  <c r="AR64" i="6"/>
  <c r="AU64" i="6" s="1"/>
  <c r="AQ64" i="6"/>
  <c r="AT63" i="6"/>
  <c r="AU63" i="6" s="1"/>
  <c r="AS63" i="6"/>
  <c r="AR63" i="6"/>
  <c r="AQ63" i="6"/>
  <c r="AT62" i="6"/>
  <c r="AS62" i="6"/>
  <c r="AS61" i="6" s="1"/>
  <c r="AR62" i="6"/>
  <c r="AQ62" i="6"/>
  <c r="AT61" i="6"/>
  <c r="AQ61" i="6"/>
  <c r="AV60" i="6"/>
  <c r="AT60" i="6"/>
  <c r="AS60" i="6"/>
  <c r="AR60" i="6"/>
  <c r="AU60" i="6" s="1"/>
  <c r="AQ60" i="6"/>
  <c r="AT59" i="6"/>
  <c r="AU59" i="6" s="1"/>
  <c r="AS59" i="6"/>
  <c r="AR59" i="6"/>
  <c r="AQ59" i="6"/>
  <c r="AV58" i="6"/>
  <c r="AT58" i="6"/>
  <c r="AS58" i="6"/>
  <c r="AR58" i="6"/>
  <c r="AU58" i="6" s="1"/>
  <c r="AQ58" i="6"/>
  <c r="AT57" i="6"/>
  <c r="AU57" i="6" s="1"/>
  <c r="AS57" i="6"/>
  <c r="AR57" i="6"/>
  <c r="AQ57" i="6"/>
  <c r="AV56" i="6"/>
  <c r="AT56" i="6"/>
  <c r="AS56" i="6"/>
  <c r="AR56" i="6"/>
  <c r="AU56" i="6" s="1"/>
  <c r="AQ56" i="6"/>
  <c r="AT55" i="6"/>
  <c r="AU55" i="6" s="1"/>
  <c r="AS55" i="6"/>
  <c r="AR55" i="6"/>
  <c r="AV55" i="6" s="1"/>
  <c r="AQ55" i="6"/>
  <c r="AT54" i="6"/>
  <c r="AS54" i="6"/>
  <c r="AR54" i="6"/>
  <c r="AU54" i="6" s="1"/>
  <c r="AQ54" i="6"/>
  <c r="AT53" i="6"/>
  <c r="AU53" i="6" s="1"/>
  <c r="AS53" i="6"/>
  <c r="AR53" i="6"/>
  <c r="AV53" i="6" s="1"/>
  <c r="AQ53" i="6"/>
  <c r="AV52" i="6"/>
  <c r="AT52" i="6"/>
  <c r="AS52" i="6"/>
  <c r="AR52" i="6"/>
  <c r="AU52" i="6" s="1"/>
  <c r="AQ52" i="6"/>
  <c r="AT51" i="6"/>
  <c r="AU51" i="6" s="1"/>
  <c r="AS51" i="6"/>
  <c r="AR51" i="6"/>
  <c r="AQ51" i="6"/>
  <c r="AV50" i="6"/>
  <c r="AT50" i="6"/>
  <c r="AS50" i="6"/>
  <c r="AR50" i="6"/>
  <c r="AU50" i="6" s="1"/>
  <c r="AQ50" i="6"/>
  <c r="AT49" i="6"/>
  <c r="AU49" i="6" s="1"/>
  <c r="AS49" i="6"/>
  <c r="AR49" i="6"/>
  <c r="AQ49" i="6"/>
  <c r="AV48" i="6"/>
  <c r="AT48" i="6"/>
  <c r="AS48" i="6"/>
  <c r="AR48" i="6"/>
  <c r="AU48" i="6" s="1"/>
  <c r="AQ48" i="6"/>
  <c r="AT47" i="6"/>
  <c r="AS47" i="6"/>
  <c r="AR47" i="6"/>
  <c r="AQ47" i="6"/>
  <c r="AQ46" i="6" s="1"/>
  <c r="AS46" i="6"/>
  <c r="AT45" i="6"/>
  <c r="AU45" i="6" s="1"/>
  <c r="AS45" i="6"/>
  <c r="AR45" i="6"/>
  <c r="AQ45" i="6"/>
  <c r="AV44" i="6"/>
  <c r="AT44" i="6"/>
  <c r="AS44" i="6"/>
  <c r="AR44" i="6"/>
  <c r="AU44" i="6" s="1"/>
  <c r="AQ44" i="6"/>
  <c r="AT43" i="6"/>
  <c r="AU43" i="6" s="1"/>
  <c r="AS43" i="6"/>
  <c r="AR43" i="6"/>
  <c r="AV43" i="6" s="1"/>
  <c r="AQ43" i="6"/>
  <c r="AT42" i="6"/>
  <c r="AS42" i="6"/>
  <c r="AR42" i="6"/>
  <c r="AU42" i="6" s="1"/>
  <c r="AQ42" i="6"/>
  <c r="AT41" i="6"/>
  <c r="AU41" i="6" s="1"/>
  <c r="AS41" i="6"/>
  <c r="AR41" i="6"/>
  <c r="AV41" i="6" s="1"/>
  <c r="AQ41" i="6"/>
  <c r="AV40" i="6"/>
  <c r="AT40" i="6"/>
  <c r="AS40" i="6"/>
  <c r="AS38" i="6" s="1"/>
  <c r="AR40" i="6"/>
  <c r="AU40" i="6" s="1"/>
  <c r="AQ40" i="6"/>
  <c r="AT39" i="6"/>
  <c r="AT38" i="6" s="1"/>
  <c r="AS39" i="6"/>
  <c r="AR39" i="6"/>
  <c r="AQ39" i="6"/>
  <c r="AQ38" i="6" s="1"/>
  <c r="AT37" i="6"/>
  <c r="AU37" i="6" s="1"/>
  <c r="AS37" i="6"/>
  <c r="AR37" i="6"/>
  <c r="AQ37" i="6"/>
  <c r="AQ33" i="6" s="1"/>
  <c r="AV36" i="6"/>
  <c r="AT36" i="6"/>
  <c r="AS36" i="6"/>
  <c r="AR36" i="6"/>
  <c r="AU36" i="6" s="1"/>
  <c r="AQ36" i="6"/>
  <c r="AT35" i="6"/>
  <c r="AU35" i="6" s="1"/>
  <c r="AS35" i="6"/>
  <c r="AR35" i="6"/>
  <c r="AQ35" i="6"/>
  <c r="AT34" i="6"/>
  <c r="AS34" i="6"/>
  <c r="AS33" i="6" s="1"/>
  <c r="AR34" i="6"/>
  <c r="AQ34" i="6"/>
  <c r="AT33" i="6"/>
  <c r="AV32" i="6"/>
  <c r="AT32" i="6"/>
  <c r="AS32" i="6"/>
  <c r="AR32" i="6"/>
  <c r="AU32" i="6" s="1"/>
  <c r="AQ32" i="6"/>
  <c r="AT31" i="6"/>
  <c r="AT29" i="6" s="1"/>
  <c r="AS31" i="6"/>
  <c r="AR31" i="6"/>
  <c r="AQ31" i="6"/>
  <c r="AT30" i="6"/>
  <c r="AS30" i="6"/>
  <c r="AR30" i="6"/>
  <c r="AQ30" i="6"/>
  <c r="AQ29" i="6"/>
  <c r="AV28" i="6"/>
  <c r="AT28" i="6"/>
  <c r="AS28" i="6"/>
  <c r="AR28" i="6"/>
  <c r="AU28" i="6" s="1"/>
  <c r="AQ28" i="6"/>
  <c r="AT27" i="6"/>
  <c r="AT26" i="6" s="1"/>
  <c r="AS27" i="6"/>
  <c r="AR27" i="6"/>
  <c r="AQ27" i="6"/>
  <c r="AQ26" i="6" s="1"/>
  <c r="AS26" i="6"/>
  <c r="AR26" i="6"/>
  <c r="AU26" i="6" s="1"/>
  <c r="AT25" i="6"/>
  <c r="AU25" i="6" s="1"/>
  <c r="AS25" i="6"/>
  <c r="AR25" i="6"/>
  <c r="AQ25" i="6"/>
  <c r="AV24" i="6"/>
  <c r="AT24" i="6"/>
  <c r="AS24" i="6"/>
  <c r="AR24" i="6"/>
  <c r="AU24" i="6" s="1"/>
  <c r="AQ24" i="6"/>
  <c r="AT23" i="6"/>
  <c r="AU23" i="6" s="1"/>
  <c r="AS23" i="6"/>
  <c r="AR23" i="6"/>
  <c r="AQ23" i="6"/>
  <c r="AV22" i="6"/>
  <c r="AT22" i="6"/>
  <c r="AS22" i="6"/>
  <c r="AR22" i="6"/>
  <c r="AU22" i="6" s="1"/>
  <c r="AQ22" i="6"/>
  <c r="AT21" i="6"/>
  <c r="AU21" i="6" s="1"/>
  <c r="AS21" i="6"/>
  <c r="AR21" i="6"/>
  <c r="AQ21" i="6"/>
  <c r="AV20" i="6"/>
  <c r="AT20" i="6"/>
  <c r="AS20" i="6"/>
  <c r="AR20" i="6"/>
  <c r="AU20" i="6" s="1"/>
  <c r="AQ20" i="6"/>
  <c r="AT19" i="6"/>
  <c r="AU19" i="6" s="1"/>
  <c r="AS19" i="6"/>
  <c r="AR19" i="6"/>
  <c r="AQ19" i="6"/>
  <c r="AV18" i="6"/>
  <c r="AT18" i="6"/>
  <c r="AS18" i="6"/>
  <c r="AR18" i="6"/>
  <c r="AU18" i="6" s="1"/>
  <c r="AQ18" i="6"/>
  <c r="AT17" i="6"/>
  <c r="AU17" i="6" s="1"/>
  <c r="AS17" i="6"/>
  <c r="AR17" i="6"/>
  <c r="AQ17" i="6"/>
  <c r="AV16" i="6"/>
  <c r="AT16" i="6"/>
  <c r="AS16" i="6"/>
  <c r="AR16" i="6"/>
  <c r="AU16" i="6" s="1"/>
  <c r="AQ16" i="6"/>
  <c r="AT15" i="6"/>
  <c r="AT13" i="6" s="1"/>
  <c r="AS15" i="6"/>
  <c r="AR15" i="6"/>
  <c r="AQ15" i="6"/>
  <c r="AT14" i="6"/>
  <c r="AS14" i="6"/>
  <c r="AR14" i="6"/>
  <c r="AQ14" i="6"/>
  <c r="AQ13" i="6"/>
  <c r="AV12" i="6"/>
  <c r="AT12" i="6"/>
  <c r="AS12" i="6"/>
  <c r="AR12" i="6"/>
  <c r="AU12" i="6" s="1"/>
  <c r="AQ12" i="6"/>
  <c r="AT11" i="6"/>
  <c r="AU11" i="6" s="1"/>
  <c r="AS11" i="6"/>
  <c r="AR11" i="6"/>
  <c r="AQ11" i="6"/>
  <c r="AV10" i="6"/>
  <c r="AT10" i="6"/>
  <c r="AS10" i="6"/>
  <c r="AR10" i="6"/>
  <c r="AU10" i="6" s="1"/>
  <c r="AQ10" i="6"/>
  <c r="AT9" i="6"/>
  <c r="AU9" i="6" s="1"/>
  <c r="AS9" i="6"/>
  <c r="AR9" i="6"/>
  <c r="AQ9" i="6"/>
  <c r="AQ5" i="6" s="1"/>
  <c r="AV8" i="6"/>
  <c r="AT8" i="6"/>
  <c r="AS8" i="6"/>
  <c r="AR8" i="6"/>
  <c r="AU8" i="6" s="1"/>
  <c r="AQ8" i="6"/>
  <c r="AT7" i="6"/>
  <c r="AU7" i="6" s="1"/>
  <c r="AS7" i="6"/>
  <c r="AR7" i="6"/>
  <c r="AQ7" i="6"/>
  <c r="AT6" i="6"/>
  <c r="AS6" i="6"/>
  <c r="AS5" i="6" s="1"/>
  <c r="AR6" i="6"/>
  <c r="AQ6" i="6"/>
  <c r="AT5" i="6"/>
  <c r="B1" i="1"/>
  <c r="F90" i="11" l="1"/>
  <c r="F25" i="7" s="1"/>
  <c r="N28" i="11"/>
  <c r="N17" i="7" s="1"/>
  <c r="I90" i="11"/>
  <c r="I25" i="7" s="1"/>
  <c r="N60" i="11"/>
  <c r="N21" i="7" s="1"/>
  <c r="M28" i="11"/>
  <c r="M17" i="7" s="1"/>
  <c r="N25" i="11"/>
  <c r="N16" i="7" s="1"/>
  <c r="M60" i="11"/>
  <c r="M21" i="7" s="1"/>
  <c r="BN94" i="11"/>
  <c r="N7" i="7" s="1"/>
  <c r="C84" i="11"/>
  <c r="C24" i="7" s="1"/>
  <c r="M37" i="11"/>
  <c r="M19" i="7" s="1"/>
  <c r="K84" i="11"/>
  <c r="K24" i="7" s="1"/>
  <c r="E84" i="11"/>
  <c r="E24" i="7" s="1"/>
  <c r="M12" i="11"/>
  <c r="M15" i="7" s="1"/>
  <c r="AP94" i="11"/>
  <c r="C6" i="7" s="1"/>
  <c r="N84" i="11"/>
  <c r="N24" i="7" s="1"/>
  <c r="J90" i="11"/>
  <c r="J25" i="7" s="1"/>
  <c r="M25" i="11"/>
  <c r="M16" i="7" s="1"/>
  <c r="M32" i="11"/>
  <c r="M18" i="7" s="1"/>
  <c r="M4" i="11"/>
  <c r="M14" i="7" s="1"/>
  <c r="L84" i="11"/>
  <c r="L24" i="7" s="1"/>
  <c r="F84" i="11"/>
  <c r="F24" i="7" s="1"/>
  <c r="N90" i="11"/>
  <c r="N25" i="7" s="1"/>
  <c r="D90" i="11"/>
  <c r="D25" i="7" s="1"/>
  <c r="H90" i="11"/>
  <c r="H25" i="7" s="1"/>
  <c r="L90" i="11"/>
  <c r="L25" i="7" s="1"/>
  <c r="E90" i="11"/>
  <c r="E25" i="7" s="1"/>
  <c r="C90" i="11"/>
  <c r="C25" i="7" s="1"/>
  <c r="G90" i="11"/>
  <c r="G25" i="7" s="1"/>
  <c r="K90" i="11"/>
  <c r="K25" i="7" s="1"/>
  <c r="C4" i="11"/>
  <c r="C14" i="7" s="1"/>
  <c r="BC94" i="11"/>
  <c r="C7" i="7" s="1"/>
  <c r="N4" i="11"/>
  <c r="N14" i="7" s="1"/>
  <c r="BA94" i="11"/>
  <c r="G84" i="11"/>
  <c r="G24" i="7" s="1"/>
  <c r="BP94" i="11"/>
  <c r="C8" i="7" s="1"/>
  <c r="AZ94" i="11"/>
  <c r="M6" i="7" s="1"/>
  <c r="I84" i="11"/>
  <c r="I24" i="7" s="1"/>
  <c r="J84" i="11"/>
  <c r="J24" i="7" s="1"/>
  <c r="D84" i="11"/>
  <c r="D24" i="7" s="1"/>
  <c r="H84" i="11"/>
  <c r="H24" i="7" s="1"/>
  <c r="N77" i="11"/>
  <c r="N23" i="7" s="1"/>
  <c r="M77" i="11"/>
  <c r="M23" i="7" s="1"/>
  <c r="M84" i="11"/>
  <c r="M24" i="7" s="1"/>
  <c r="AA94" i="11"/>
  <c r="N4" i="7" s="1"/>
  <c r="N37" i="11"/>
  <c r="N19" i="7" s="1"/>
  <c r="M90" i="11"/>
  <c r="J45" i="11"/>
  <c r="J20" i="7" s="1"/>
  <c r="D28" i="11"/>
  <c r="D17" i="7" s="1"/>
  <c r="H35" i="11"/>
  <c r="C7" i="11"/>
  <c r="I4" i="11"/>
  <c r="I14" i="7" s="1"/>
  <c r="C35" i="11"/>
  <c r="E60" i="11"/>
  <c r="E21" i="7" s="1"/>
  <c r="F77" i="11"/>
  <c r="F23" i="7" s="1"/>
  <c r="J77" i="11"/>
  <c r="J23" i="7" s="1"/>
  <c r="E37" i="11"/>
  <c r="E19" i="7" s="1"/>
  <c r="F25" i="11"/>
  <c r="F16" i="7" s="1"/>
  <c r="L4" i="11"/>
  <c r="L14" i="7" s="1"/>
  <c r="K45" i="11"/>
  <c r="K20" i="7" s="1"/>
  <c r="E28" i="11"/>
  <c r="E17" i="7" s="1"/>
  <c r="I28" i="11"/>
  <c r="I17" i="7" s="1"/>
  <c r="F37" i="11"/>
  <c r="F19" i="7" s="1"/>
  <c r="D71" i="11"/>
  <c r="D22" i="7" s="1"/>
  <c r="I77" i="11"/>
  <c r="I23" i="7" s="1"/>
  <c r="D77" i="11"/>
  <c r="D23" i="7" s="1"/>
  <c r="H28" i="11"/>
  <c r="H17" i="7" s="1"/>
  <c r="L28" i="11"/>
  <c r="L17" i="7" s="1"/>
  <c r="E4" i="11"/>
  <c r="E14" i="7" s="1"/>
  <c r="H12" i="11"/>
  <c r="H15" i="7" s="1"/>
  <c r="E12" i="11"/>
  <c r="E15" i="7" s="1"/>
  <c r="I12" i="11"/>
  <c r="I15" i="7" s="1"/>
  <c r="D12" i="11"/>
  <c r="D15" i="7" s="1"/>
  <c r="D4" i="11"/>
  <c r="D14" i="7" s="1"/>
  <c r="C45" i="11"/>
  <c r="C20" i="7" s="1"/>
  <c r="L71" i="11"/>
  <c r="L22" i="7" s="1"/>
  <c r="G71" i="11"/>
  <c r="G22" i="7" s="1"/>
  <c r="N71" i="11"/>
  <c r="N22" i="7" s="1"/>
  <c r="L12" i="11"/>
  <c r="L15" i="7" s="1"/>
  <c r="F60" i="11"/>
  <c r="F21" i="7" s="1"/>
  <c r="J60" i="11"/>
  <c r="J21" i="7" s="1"/>
  <c r="L77" i="11"/>
  <c r="L23" i="7" s="1"/>
  <c r="AH94" i="11"/>
  <c r="H5" i="7" s="1"/>
  <c r="AU94" i="11"/>
  <c r="H6" i="7" s="1"/>
  <c r="BD94" i="11"/>
  <c r="D7" i="7" s="1"/>
  <c r="BQ94" i="11"/>
  <c r="D8" i="7" s="1"/>
  <c r="BY94" i="11"/>
  <c r="L8" i="7" s="1"/>
  <c r="J28" i="11"/>
  <c r="J17" i="7" s="1"/>
  <c r="G32" i="11"/>
  <c r="G18" i="7" s="1"/>
  <c r="I60" i="11"/>
  <c r="I21" i="7" s="1"/>
  <c r="H60" i="11"/>
  <c r="H21" i="7" s="1"/>
  <c r="C25" i="11"/>
  <c r="C16" i="7" s="1"/>
  <c r="G25" i="11"/>
  <c r="G16" i="7" s="1"/>
  <c r="K25" i="11"/>
  <c r="K16" i="7" s="1"/>
  <c r="D32" i="11"/>
  <c r="D18" i="7" s="1"/>
  <c r="U32" i="11"/>
  <c r="H32" i="11" s="1"/>
  <c r="H18" i="7" s="1"/>
  <c r="L32" i="11"/>
  <c r="L18" i="7" s="1"/>
  <c r="J37" i="11"/>
  <c r="J19" i="7" s="1"/>
  <c r="C37" i="11"/>
  <c r="C19" i="7" s="1"/>
  <c r="G37" i="11"/>
  <c r="G19" i="7" s="1"/>
  <c r="K37" i="11"/>
  <c r="K19" i="7" s="1"/>
  <c r="N45" i="11"/>
  <c r="N20" i="7" s="1"/>
  <c r="F45" i="11"/>
  <c r="F20" i="7" s="1"/>
  <c r="C60" i="11"/>
  <c r="C21" i="7" s="1"/>
  <c r="G60" i="11"/>
  <c r="G21" i="7" s="1"/>
  <c r="K60" i="11"/>
  <c r="K21" i="7" s="1"/>
  <c r="Q94" i="11"/>
  <c r="D4" i="7" s="1"/>
  <c r="Y94" i="11"/>
  <c r="L4" i="7" s="1"/>
  <c r="AD94" i="11"/>
  <c r="D5" i="7" s="1"/>
  <c r="AL94" i="11"/>
  <c r="L5" i="7" s="1"/>
  <c r="AQ94" i="11"/>
  <c r="D6" i="7" s="1"/>
  <c r="AY94" i="11"/>
  <c r="L6" i="7" s="1"/>
  <c r="BH94" i="11"/>
  <c r="H7" i="7" s="1"/>
  <c r="BL94" i="11"/>
  <c r="L7" i="7" s="1"/>
  <c r="BU94" i="11"/>
  <c r="H8" i="7" s="1"/>
  <c r="F28" i="11"/>
  <c r="F17" i="7" s="1"/>
  <c r="C32" i="11"/>
  <c r="C18" i="7" s="1"/>
  <c r="K32" i="11"/>
  <c r="K18" i="7" s="1"/>
  <c r="I37" i="11"/>
  <c r="I19" i="7" s="1"/>
  <c r="D60" i="11"/>
  <c r="D21" i="7" s="1"/>
  <c r="L60" i="11"/>
  <c r="L21" i="7" s="1"/>
  <c r="AM94" i="11"/>
  <c r="M5" i="7" s="1"/>
  <c r="BM94" i="11"/>
  <c r="M7" i="7" s="1"/>
  <c r="U4" i="11"/>
  <c r="H4" i="11" s="1"/>
  <c r="H14" i="7" s="1"/>
  <c r="F4" i="11"/>
  <c r="F14" i="7" s="1"/>
  <c r="J4" i="11"/>
  <c r="J14" i="7" s="1"/>
  <c r="J25" i="11"/>
  <c r="J16" i="7" s="1"/>
  <c r="D25" i="11"/>
  <c r="D16" i="7" s="1"/>
  <c r="H25" i="11"/>
  <c r="H16" i="7" s="1"/>
  <c r="L25" i="11"/>
  <c r="L16" i="7" s="1"/>
  <c r="E25" i="11"/>
  <c r="E16" i="7" s="1"/>
  <c r="I25" i="11"/>
  <c r="I16" i="7" s="1"/>
  <c r="M45" i="11"/>
  <c r="M20" i="7" s="1"/>
  <c r="C71" i="11"/>
  <c r="C22" i="7" s="1"/>
  <c r="K71" i="11"/>
  <c r="K22" i="7" s="1"/>
  <c r="H71" i="11"/>
  <c r="H22" i="7" s="1"/>
  <c r="M71" i="11"/>
  <c r="M22" i="7" s="1"/>
  <c r="E72" i="11"/>
  <c r="H77" i="11"/>
  <c r="H23" i="7" s="1"/>
  <c r="E77" i="11"/>
  <c r="E23" i="7" s="1"/>
  <c r="P94" i="11"/>
  <c r="C4" i="7" s="1"/>
  <c r="X94" i="11"/>
  <c r="K4" i="7" s="1"/>
  <c r="AC94" i="11"/>
  <c r="C5" i="7" s="1"/>
  <c r="AG94" i="11"/>
  <c r="G5" i="7" s="1"/>
  <c r="AK94" i="11"/>
  <c r="K5" i="7" s="1"/>
  <c r="AT94" i="11"/>
  <c r="G6" i="7" s="1"/>
  <c r="AX94" i="11"/>
  <c r="K6" i="7" s="1"/>
  <c r="BG94" i="11"/>
  <c r="G7" i="7" s="1"/>
  <c r="BK94" i="11"/>
  <c r="K7" i="7" s="1"/>
  <c r="BT94" i="11"/>
  <c r="G8" i="7" s="1"/>
  <c r="BX94" i="11"/>
  <c r="K8" i="7" s="1"/>
  <c r="K4" i="11"/>
  <c r="K14" i="7" s="1"/>
  <c r="H7" i="11"/>
  <c r="I32" i="11"/>
  <c r="I18" i="7" s="1"/>
  <c r="N12" i="11"/>
  <c r="N15" i="7" s="1"/>
  <c r="J12" i="11"/>
  <c r="J15" i="7" s="1"/>
  <c r="F12" i="11"/>
  <c r="F15" i="7" s="1"/>
  <c r="N32" i="11"/>
  <c r="N18" i="7" s="1"/>
  <c r="F32" i="11"/>
  <c r="F18" i="7" s="1"/>
  <c r="J32" i="11"/>
  <c r="J18" i="7" s="1"/>
  <c r="D37" i="11"/>
  <c r="D19" i="7" s="1"/>
  <c r="H37" i="11"/>
  <c r="H19" i="7" s="1"/>
  <c r="L37" i="11"/>
  <c r="L19" i="7" s="1"/>
  <c r="D45" i="11"/>
  <c r="D20" i="7" s="1"/>
  <c r="L45" i="11"/>
  <c r="L20" i="7" s="1"/>
  <c r="E71" i="11"/>
  <c r="E22" i="7" s="1"/>
  <c r="I71" i="11"/>
  <c r="I22" i="7" s="1"/>
  <c r="C77" i="11"/>
  <c r="C23" i="7" s="1"/>
  <c r="G77" i="11"/>
  <c r="G23" i="7" s="1"/>
  <c r="K77" i="11"/>
  <c r="K23" i="7" s="1"/>
  <c r="R94" i="11"/>
  <c r="E4" i="7" s="1"/>
  <c r="V94" i="11"/>
  <c r="I4" i="7" s="1"/>
  <c r="Z94" i="11"/>
  <c r="M4" i="7" s="1"/>
  <c r="AE94" i="11"/>
  <c r="E5" i="7" s="1"/>
  <c r="AI94" i="11"/>
  <c r="AR94" i="11"/>
  <c r="E6" i="7" s="1"/>
  <c r="AV94" i="11"/>
  <c r="I6" i="7" s="1"/>
  <c r="BE94" i="11"/>
  <c r="E7" i="7" s="1"/>
  <c r="BI94" i="11"/>
  <c r="I7" i="7" s="1"/>
  <c r="BR94" i="11"/>
  <c r="E8" i="7" s="1"/>
  <c r="BV94" i="11"/>
  <c r="I8" i="7" s="1"/>
  <c r="BZ94" i="11"/>
  <c r="M8" i="7" s="1"/>
  <c r="G4" i="11"/>
  <c r="G14" i="7" s="1"/>
  <c r="E32" i="11"/>
  <c r="E18" i="7" s="1"/>
  <c r="H57" i="11"/>
  <c r="U45" i="11"/>
  <c r="H45" i="11" s="1"/>
  <c r="H20" i="7" s="1"/>
  <c r="C12" i="11"/>
  <c r="C15" i="7" s="1"/>
  <c r="G12" i="11"/>
  <c r="G15" i="7" s="1"/>
  <c r="K12" i="11"/>
  <c r="K15" i="7" s="1"/>
  <c r="C28" i="11"/>
  <c r="C17" i="7" s="1"/>
  <c r="G28" i="11"/>
  <c r="G17" i="7" s="1"/>
  <c r="K28" i="11"/>
  <c r="K17" i="7" s="1"/>
  <c r="T45" i="11"/>
  <c r="G45" i="11" s="1"/>
  <c r="G20" i="7" s="1"/>
  <c r="E45" i="11"/>
  <c r="E20" i="7" s="1"/>
  <c r="I45" i="11"/>
  <c r="I20" i="7" s="1"/>
  <c r="F71" i="11"/>
  <c r="F22" i="7" s="1"/>
  <c r="J71" i="11"/>
  <c r="J22" i="7" s="1"/>
  <c r="S94" i="11"/>
  <c r="F4" i="7" s="1"/>
  <c r="W94" i="11"/>
  <c r="J4" i="7" s="1"/>
  <c r="AF94" i="11"/>
  <c r="F5" i="7" s="1"/>
  <c r="AJ94" i="11"/>
  <c r="J5" i="7" s="1"/>
  <c r="AN94" i="11"/>
  <c r="N5" i="7" s="1"/>
  <c r="AS94" i="11"/>
  <c r="F6" i="7" s="1"/>
  <c r="AW94" i="11"/>
  <c r="J6" i="7" s="1"/>
  <c r="BF94" i="11"/>
  <c r="F7" i="7" s="1"/>
  <c r="BJ94" i="11"/>
  <c r="J7" i="7" s="1"/>
  <c r="BS94" i="11"/>
  <c r="F8" i="7" s="1"/>
  <c r="BW94" i="11"/>
  <c r="J8" i="7" s="1"/>
  <c r="CA94" i="11"/>
  <c r="N8" i="7" s="1"/>
  <c r="AF13" i="8"/>
  <c r="X26" i="8"/>
  <c r="AM13" i="8"/>
  <c r="AM33" i="8"/>
  <c r="AU5" i="8"/>
  <c r="X46" i="8"/>
  <c r="AV9" i="8"/>
  <c r="H29" i="8"/>
  <c r="O78" i="8"/>
  <c r="P79" i="8"/>
  <c r="AL95" i="8"/>
  <c r="AJ91" i="8"/>
  <c r="AM93" i="8"/>
  <c r="L5" i="8"/>
  <c r="H15" i="8"/>
  <c r="D13" i="8"/>
  <c r="AU24" i="8"/>
  <c r="AV24" i="8" s="1"/>
  <c r="O28" i="8"/>
  <c r="P28" i="8" s="1"/>
  <c r="AB29" i="8"/>
  <c r="AE30" i="8"/>
  <c r="T33" i="8"/>
  <c r="AM39" i="8"/>
  <c r="AM38" i="8" s="1"/>
  <c r="AV39" i="8"/>
  <c r="AU44" i="8"/>
  <c r="AV44" i="8" s="1"/>
  <c r="AJ61" i="8"/>
  <c r="AM63" i="8"/>
  <c r="AM61" i="8" s="1"/>
  <c r="P78" i="8"/>
  <c r="H84" i="8"/>
  <c r="G84" i="8"/>
  <c r="W5" i="8"/>
  <c r="G9" i="8"/>
  <c r="H9" i="8" s="1"/>
  <c r="G15" i="8"/>
  <c r="G13" i="8" s="1"/>
  <c r="AJ13" i="8"/>
  <c r="H19" i="8"/>
  <c r="G21" i="8"/>
  <c r="H21" i="8" s="1"/>
  <c r="AU22" i="8"/>
  <c r="AV22" i="8" s="1"/>
  <c r="H25" i="8"/>
  <c r="X27" i="8"/>
  <c r="W26" i="8"/>
  <c r="AJ29" i="8"/>
  <c r="H30" i="8"/>
  <c r="P30" i="8"/>
  <c r="AU29" i="8"/>
  <c r="AV29" i="8" s="1"/>
  <c r="AV31" i="8"/>
  <c r="AU31" i="8"/>
  <c r="AE33" i="8"/>
  <c r="AF33" i="8" s="1"/>
  <c r="H35" i="8"/>
  <c r="D33" i="8"/>
  <c r="G35" i="8"/>
  <c r="AV37" i="8"/>
  <c r="O38" i="8"/>
  <c r="P38" i="8" s="1"/>
  <c r="AB38" i="8"/>
  <c r="AF38" i="8" s="1"/>
  <c r="AE39" i="8"/>
  <c r="AE38" i="8" s="1"/>
  <c r="W40" i="8"/>
  <c r="X40" i="8" s="1"/>
  <c r="H45" i="8"/>
  <c r="AI95" i="8"/>
  <c r="W46" i="8"/>
  <c r="H48" i="8"/>
  <c r="D46" i="8"/>
  <c r="AV51" i="8"/>
  <c r="AU51" i="8"/>
  <c r="H58" i="8"/>
  <c r="T61" i="8"/>
  <c r="AE61" i="8"/>
  <c r="O63" i="8"/>
  <c r="P63" i="8" s="1"/>
  <c r="P5" i="8"/>
  <c r="O5" i="8"/>
  <c r="AR13" i="8"/>
  <c r="AU14" i="8"/>
  <c r="AU13" i="8" s="1"/>
  <c r="AU20" i="8"/>
  <c r="AV20" i="8" s="1"/>
  <c r="O26" i="8"/>
  <c r="P26" i="8" s="1"/>
  <c r="AV33" i="8"/>
  <c r="P35" i="8"/>
  <c r="O33" i="8"/>
  <c r="P33" i="8" s="1"/>
  <c r="G38" i="8"/>
  <c r="H38" i="8" s="1"/>
  <c r="AU40" i="8"/>
  <c r="AV40" i="8" s="1"/>
  <c r="H43" i="8"/>
  <c r="H54" i="8"/>
  <c r="G54" i="8"/>
  <c r="G46" i="8" s="1"/>
  <c r="C95" i="8"/>
  <c r="AV71" i="8"/>
  <c r="AR61" i="8"/>
  <c r="AU71" i="8"/>
  <c r="AM73" i="8"/>
  <c r="AM72" i="8" s="1"/>
  <c r="AJ72" i="8"/>
  <c r="AV80" i="8"/>
  <c r="AR78" i="8"/>
  <c r="AV78" i="8" s="1"/>
  <c r="H86" i="8"/>
  <c r="D85" i="8"/>
  <c r="H85" i="8" s="1"/>
  <c r="G86" i="8"/>
  <c r="G85" i="8" s="1"/>
  <c r="O89" i="8"/>
  <c r="L85" i="8"/>
  <c r="AE6" i="8"/>
  <c r="AV7" i="8"/>
  <c r="AU9" i="8"/>
  <c r="G11" i="8"/>
  <c r="H11" i="8" s="1"/>
  <c r="AF14" i="8"/>
  <c r="G17" i="8"/>
  <c r="H17" i="8" s="1"/>
  <c r="AU18" i="8"/>
  <c r="AV18" i="8" s="1"/>
  <c r="AV28" i="8"/>
  <c r="AV35" i="8"/>
  <c r="H41" i="8"/>
  <c r="G43" i="8"/>
  <c r="P49" i="8"/>
  <c r="O46" i="8"/>
  <c r="P46" i="8" s="1"/>
  <c r="AE52" i="8"/>
  <c r="AE46" i="8" s="1"/>
  <c r="AF46" i="8" s="1"/>
  <c r="AB46" i="8"/>
  <c r="G56" i="8"/>
  <c r="H56" i="8" s="1"/>
  <c r="AU59" i="8"/>
  <c r="AV59" i="8" s="1"/>
  <c r="AR5" i="8"/>
  <c r="H7" i="8"/>
  <c r="D5" i="8"/>
  <c r="G7" i="8"/>
  <c r="AJ5" i="8"/>
  <c r="AM7" i="8"/>
  <c r="AM5" i="8" s="1"/>
  <c r="AV11" i="8"/>
  <c r="X13" i="8"/>
  <c r="AB13" i="8"/>
  <c r="L13" i="8"/>
  <c r="O14" i="8"/>
  <c r="AU16" i="8"/>
  <c r="AV16" i="8" s="1"/>
  <c r="H23" i="8"/>
  <c r="AR26" i="8"/>
  <c r="AV26" i="8" s="1"/>
  <c r="D26" i="8"/>
  <c r="G28" i="8"/>
  <c r="G26" i="8" s="1"/>
  <c r="AJ26" i="8"/>
  <c r="AM28" i="8"/>
  <c r="AM26" i="8" s="1"/>
  <c r="G29" i="8"/>
  <c r="AM29" i="8"/>
  <c r="H32" i="8"/>
  <c r="AJ33" i="8"/>
  <c r="AM35" i="8"/>
  <c r="G37" i="8"/>
  <c r="H37" i="8" s="1"/>
  <c r="H39" i="8"/>
  <c r="AU42" i="8"/>
  <c r="AV42" i="8" s="1"/>
  <c r="AJ46" i="8"/>
  <c r="AM48" i="8"/>
  <c r="AM46" i="8" s="1"/>
  <c r="AN46" i="8" s="1"/>
  <c r="AV53" i="8"/>
  <c r="AU53" i="8"/>
  <c r="G65" i="8"/>
  <c r="H65" i="8" s="1"/>
  <c r="H71" i="8"/>
  <c r="G71" i="8"/>
  <c r="AB72" i="8"/>
  <c r="AE73" i="8"/>
  <c r="AV73" i="8"/>
  <c r="O76" i="8"/>
  <c r="P76" i="8" s="1"/>
  <c r="L72" i="8"/>
  <c r="P91" i="8"/>
  <c r="T91" i="8"/>
  <c r="AN91" i="8"/>
  <c r="O91" i="8"/>
  <c r="P92" i="8"/>
  <c r="AU49" i="8"/>
  <c r="AV49" i="8" s="1"/>
  <c r="H52" i="8"/>
  <c r="H60" i="8"/>
  <c r="X62" i="8"/>
  <c r="W61" i="8"/>
  <c r="X61" i="8" s="1"/>
  <c r="H73" i="8"/>
  <c r="D72" i="8"/>
  <c r="G73" i="8"/>
  <c r="AU74" i="8"/>
  <c r="AU72" i="8" s="1"/>
  <c r="AV72" i="8" s="1"/>
  <c r="AM78" i="8"/>
  <c r="D78" i="8"/>
  <c r="G80" i="8"/>
  <c r="O85" i="8"/>
  <c r="AB85" i="8"/>
  <c r="AE86" i="8"/>
  <c r="AE85" i="8" s="1"/>
  <c r="N95" i="8"/>
  <c r="AF91" i="8"/>
  <c r="AA95" i="8"/>
  <c r="AM91" i="8"/>
  <c r="AV47" i="8"/>
  <c r="AR46" i="8"/>
  <c r="AU47" i="8"/>
  <c r="H50" i="8"/>
  <c r="AV55" i="8"/>
  <c r="AU55" i="8"/>
  <c r="AU57" i="8"/>
  <c r="AV57" i="8" s="1"/>
  <c r="AB61" i="8"/>
  <c r="AF61" i="8" s="1"/>
  <c r="D61" i="8"/>
  <c r="G63" i="8"/>
  <c r="AU63" i="8"/>
  <c r="AU61" i="8" s="1"/>
  <c r="AV65" i="8"/>
  <c r="G67" i="8"/>
  <c r="H67" i="8" s="1"/>
  <c r="G69" i="8"/>
  <c r="H69" i="8" s="1"/>
  <c r="G75" i="8"/>
  <c r="H75" i="8" s="1"/>
  <c r="AB78" i="8"/>
  <c r="AE79" i="8"/>
  <c r="AE78" i="8" s="1"/>
  <c r="G82" i="8"/>
  <c r="H82" i="8" s="1"/>
  <c r="AV84" i="8"/>
  <c r="X87" i="8"/>
  <c r="W85" i="8"/>
  <c r="X85" i="8" s="1"/>
  <c r="S95" i="8"/>
  <c r="X91" i="8"/>
  <c r="AD95" i="8"/>
  <c r="AB91" i="8"/>
  <c r="AE92" i="8"/>
  <c r="AE91" i="8" s="1"/>
  <c r="AV69" i="8"/>
  <c r="AV76" i="8"/>
  <c r="AU76" i="8"/>
  <c r="AJ78" i="8"/>
  <c r="AM80" i="8"/>
  <c r="AU89" i="8"/>
  <c r="AV89" i="8" s="1"/>
  <c r="L95" i="8"/>
  <c r="H93" i="8"/>
  <c r="D91" i="8"/>
  <c r="G93" i="8"/>
  <c r="G91" i="8" s="1"/>
  <c r="AV66" i="8"/>
  <c r="AV67" i="8"/>
  <c r="AU69" i="8"/>
  <c r="T72" i="8"/>
  <c r="X72" i="8" s="1"/>
  <c r="H77" i="8"/>
  <c r="W78" i="8"/>
  <c r="AV82" i="8"/>
  <c r="AU87" i="8"/>
  <c r="AV87" i="8" s="1"/>
  <c r="F95" i="8"/>
  <c r="AQ95" i="8"/>
  <c r="AQ98" i="8" s="1"/>
  <c r="W91" i="8"/>
  <c r="AU93" i="8"/>
  <c r="AU91" i="8" s="1"/>
  <c r="K95" i="8"/>
  <c r="AV7" i="6"/>
  <c r="AV17" i="6"/>
  <c r="AV21" i="6"/>
  <c r="AV25" i="6"/>
  <c r="AV35" i="6"/>
  <c r="AT72" i="6"/>
  <c r="AU72" i="6" s="1"/>
  <c r="AV72" i="6" s="1"/>
  <c r="AU73" i="6"/>
  <c r="AV73" i="6" s="1"/>
  <c r="AR85" i="6"/>
  <c r="AU86" i="6"/>
  <c r="AU14" i="6"/>
  <c r="AV14" i="6" s="1"/>
  <c r="AR13" i="6"/>
  <c r="AU15" i="6"/>
  <c r="AU30" i="6"/>
  <c r="AV30" i="6" s="1"/>
  <c r="AR29" i="6"/>
  <c r="AU31" i="6"/>
  <c r="AV31" i="6" s="1"/>
  <c r="AU39" i="6"/>
  <c r="AR46" i="6"/>
  <c r="AT78" i="6"/>
  <c r="AU79" i="6"/>
  <c r="AR91" i="6"/>
  <c r="AU92" i="6"/>
  <c r="AV92" i="6" s="1"/>
  <c r="AV9" i="6"/>
  <c r="AV15" i="6"/>
  <c r="AV19" i="6"/>
  <c r="AS29" i="6"/>
  <c r="AR38" i="6"/>
  <c r="AU6" i="6"/>
  <c r="AV6" i="6" s="1"/>
  <c r="AR5" i="6"/>
  <c r="AU27" i="6"/>
  <c r="AV27" i="6" s="1"/>
  <c r="AR33" i="6"/>
  <c r="AU34" i="6"/>
  <c r="AV34" i="6" s="1"/>
  <c r="AV42" i="6"/>
  <c r="AT46" i="6"/>
  <c r="AU47" i="6"/>
  <c r="AV47" i="6" s="1"/>
  <c r="AV51" i="6"/>
  <c r="AV54" i="6"/>
  <c r="AV59" i="6"/>
  <c r="AV63" i="6"/>
  <c r="AV66" i="6"/>
  <c r="AV71" i="6"/>
  <c r="AV75" i="6"/>
  <c r="AR78" i="6"/>
  <c r="AV79" i="6"/>
  <c r="AV82" i="6"/>
  <c r="AV86" i="6"/>
  <c r="AT91" i="6"/>
  <c r="AV11" i="6"/>
  <c r="AS13" i="6"/>
  <c r="AV23" i="6"/>
  <c r="AV26" i="6"/>
  <c r="AV37" i="6"/>
  <c r="AV39" i="6"/>
  <c r="AV45" i="6"/>
  <c r="AV49" i="6"/>
  <c r="AV57" i="6"/>
  <c r="AR61" i="6"/>
  <c r="AU62" i="6"/>
  <c r="AV62" i="6" s="1"/>
  <c r="AV69" i="6"/>
  <c r="AT85" i="6"/>
  <c r="AV89" i="6"/>
  <c r="AV93" i="6"/>
  <c r="I5" i="7" l="1"/>
  <c r="O5" i="7" s="1"/>
  <c r="D9" i="7"/>
  <c r="J9" i="7"/>
  <c r="O18" i="7"/>
  <c r="F26" i="7"/>
  <c r="F9" i="7"/>
  <c r="I26" i="7"/>
  <c r="O8" i="7"/>
  <c r="O7" i="7"/>
  <c r="K9" i="7"/>
  <c r="J26" i="7"/>
  <c r="G26" i="7"/>
  <c r="O21" i="7"/>
  <c r="O16" i="7"/>
  <c r="O15" i="7"/>
  <c r="O17" i="7"/>
  <c r="E9" i="7"/>
  <c r="O22" i="7"/>
  <c r="M9" i="7"/>
  <c r="L9" i="7"/>
  <c r="K26" i="7"/>
  <c r="L26" i="7"/>
  <c r="H26" i="7"/>
  <c r="O23" i="7"/>
  <c r="O19" i="7"/>
  <c r="O20" i="7"/>
  <c r="O14" i="7"/>
  <c r="E26" i="7"/>
  <c r="N26" i="7"/>
  <c r="N94" i="11"/>
  <c r="N6" i="7"/>
  <c r="O6" i="7" s="1"/>
  <c r="M25" i="7"/>
  <c r="M26" i="7" s="1"/>
  <c r="C9" i="7"/>
  <c r="O24" i="7"/>
  <c r="D26" i="7"/>
  <c r="C26" i="7"/>
  <c r="E94" i="11"/>
  <c r="U94" i="11"/>
  <c r="H4" i="7" s="1"/>
  <c r="H9" i="7" s="1"/>
  <c r="K94" i="11"/>
  <c r="L94" i="11"/>
  <c r="C94" i="11"/>
  <c r="D94" i="11"/>
  <c r="J94" i="11"/>
  <c r="F94" i="11"/>
  <c r="I94" i="11"/>
  <c r="M94" i="11"/>
  <c r="T94" i="11"/>
  <c r="AU85" i="8"/>
  <c r="AV85" i="8" s="1"/>
  <c r="P14" i="8"/>
  <c r="O13" i="8"/>
  <c r="P13" i="8" s="1"/>
  <c r="AV61" i="8"/>
  <c r="AN95" i="8"/>
  <c r="AJ95" i="8"/>
  <c r="AU38" i="8"/>
  <c r="AV38" i="8" s="1"/>
  <c r="G61" i="8"/>
  <c r="H61" i="8" s="1"/>
  <c r="G78" i="8"/>
  <c r="T95" i="8"/>
  <c r="H46" i="8"/>
  <c r="AU46" i="8"/>
  <c r="AM95" i="8"/>
  <c r="H78" i="8"/>
  <c r="AV74" i="8"/>
  <c r="AV5" i="8"/>
  <c r="AV14" i="8"/>
  <c r="D95" i="8"/>
  <c r="H91" i="8"/>
  <c r="AB95" i="8"/>
  <c r="H63" i="8"/>
  <c r="AV46" i="8"/>
  <c r="H80" i="8"/>
  <c r="G72" i="8"/>
  <c r="H72" i="8" s="1"/>
  <c r="AV63" i="8"/>
  <c r="AF73" i="8"/>
  <c r="AE72" i="8"/>
  <c r="AF72" i="8" s="1"/>
  <c r="H28" i="8"/>
  <c r="G5" i="8"/>
  <c r="H5" i="8" s="1"/>
  <c r="G33" i="8"/>
  <c r="H33" i="8" s="1"/>
  <c r="AV91" i="8"/>
  <c r="H13" i="8"/>
  <c r="AV93" i="8"/>
  <c r="AR95" i="8"/>
  <c r="O72" i="8"/>
  <c r="P72" i="8" s="1"/>
  <c r="AF6" i="8"/>
  <c r="AE5" i="8"/>
  <c r="AF5" i="8" s="1"/>
  <c r="AV13" i="8"/>
  <c r="H26" i="8"/>
  <c r="O61" i="8"/>
  <c r="P61" i="8" s="1"/>
  <c r="AF30" i="8"/>
  <c r="AE29" i="8"/>
  <c r="AF29" i="8" s="1"/>
  <c r="W38" i="8"/>
  <c r="X38" i="8" s="1"/>
  <c r="AU78" i="6"/>
  <c r="AV78" i="6" s="1"/>
  <c r="AU13" i="6"/>
  <c r="AV13" i="6" s="1"/>
  <c r="AV61" i="6"/>
  <c r="AU61" i="6"/>
  <c r="AU29" i="6"/>
  <c r="AV29" i="6" s="1"/>
  <c r="AV5" i="6"/>
  <c r="AU5" i="6"/>
  <c r="AU91" i="6"/>
  <c r="AV91" i="6" s="1"/>
  <c r="AU46" i="6"/>
  <c r="AV46" i="6" s="1"/>
  <c r="AU33" i="6"/>
  <c r="AV33" i="6" s="1"/>
  <c r="AU38" i="6"/>
  <c r="AV38" i="6" s="1"/>
  <c r="AU85" i="6"/>
  <c r="AV85" i="6" s="1"/>
  <c r="I9" i="7" l="1"/>
  <c r="O25" i="7"/>
  <c r="H94" i="11"/>
  <c r="N9" i="7"/>
  <c r="G94" i="11"/>
  <c r="G4" i="7"/>
  <c r="W95" i="8"/>
  <c r="X95" i="8" s="1"/>
  <c r="AE95" i="8"/>
  <c r="AF95" i="8" s="1"/>
  <c r="O95" i="8"/>
  <c r="P95" i="8" s="1"/>
  <c r="G95" i="8"/>
  <c r="H95" i="8" s="1"/>
  <c r="AR98" i="8"/>
  <c r="AU95" i="8"/>
  <c r="AU98" i="8" s="1"/>
  <c r="O26" i="7" l="1"/>
  <c r="G9" i="7"/>
  <c r="O4" i="7"/>
  <c r="O9" i="7" s="1"/>
  <c r="AV95" i="8"/>
  <c r="AV98" i="8"/>
</calcChain>
</file>

<file path=xl/sharedStrings.xml><?xml version="1.0" encoding="utf-8"?>
<sst xmlns="http://schemas.openxmlformats.org/spreadsheetml/2006/main" count="3582" uniqueCount="505">
  <si>
    <t>ACCOMPANYING INFORMATION</t>
  </si>
  <si>
    <t>Description</t>
  </si>
  <si>
    <t>Disclaimer</t>
  </si>
  <si>
    <r>
      <t xml:space="preserve">The information provided in the quarterlty reports is unaudited, and do not constitute official government statistics until such time as they have Ministerial approval and have been sent to the National Legislative Assembly. MoFEP reserves the right to make changes to the data in case any errors, ommissions or inaccuracies come to light in future periods, in order to improve the quality and consistency of the information provided. Changes to data will be communicated in an appropriate fashion, and will be noted below.
Any usage of this data outside the Ministry should reference the source of this data as: </t>
    </r>
    <r>
      <rPr>
        <i/>
        <sz val="11"/>
        <color theme="1"/>
        <rFont val="Arial"/>
        <family val="2"/>
      </rPr>
      <t>South Sudan Ministry of Finance and Economic Planning, 2015</t>
    </r>
  </si>
  <si>
    <t>Contact</t>
  </si>
  <si>
    <t>Please refer any comments or questions to budgetreports.mofep@gmail.com</t>
  </si>
  <si>
    <t>Recent changes and updates</t>
  </si>
  <si>
    <t>30/03/2015 - Q2 tables added</t>
  </si>
  <si>
    <t>08/06/2015 - Q3 tables added</t>
  </si>
  <si>
    <t>10/06/2015 - Monthly data tables added</t>
  </si>
  <si>
    <t>03/07/2015 - Monthly data tables updated</t>
  </si>
  <si>
    <t>27/11/2015 - Monthly data tables updated</t>
  </si>
  <si>
    <t>30/11/2015 - Q4 tables added</t>
  </si>
  <si>
    <t>01/12/2015 - Revenue reconciliation added</t>
  </si>
  <si>
    <t>Summary tables for input to the Q1 2014/15 macro-fiscal report</t>
  </si>
  <si>
    <t>Q1 2014/15 overview</t>
  </si>
  <si>
    <t xml:space="preserve"> Annual Budget </t>
  </si>
  <si>
    <t xml:space="preserve"> Quarterly Budget </t>
  </si>
  <si>
    <t xml:space="preserve"> Q1 Actual </t>
  </si>
  <si>
    <t xml:space="preserve"> Difference </t>
  </si>
  <si>
    <t xml:space="preserve"> Oil revenue</t>
  </si>
  <si>
    <t xml:space="preserve"> Non-oil revenue </t>
  </si>
  <si>
    <t xml:space="preserve"> Total Revenue  </t>
  </si>
  <si>
    <t xml:space="preserve"> Net Financing </t>
  </si>
  <si>
    <t xml:space="preserve"> Grants </t>
  </si>
  <si>
    <t xml:space="preserve">- </t>
  </si>
  <si>
    <t xml:space="preserve"> Total Resources </t>
  </si>
  <si>
    <t xml:space="preserve"> Salaries </t>
  </si>
  <si>
    <t xml:space="preserve"> Operating </t>
  </si>
  <si>
    <t xml:space="preserve"> Capital </t>
  </si>
  <si>
    <t xml:space="preserve"> Transfers </t>
  </si>
  <si>
    <t xml:space="preserve"> Other </t>
  </si>
  <si>
    <t xml:space="preserve"> Agency Spending </t>
  </si>
  <si>
    <t xml:space="preserve"> Arrears, Contingency, Interest </t>
  </si>
  <si>
    <t xml:space="preserve"> Total Government Spending </t>
  </si>
  <si>
    <t xml:space="preserve"> Externally funded spending </t>
  </si>
  <si>
    <t xml:space="preserve"> Total Spending </t>
  </si>
  <si>
    <t>Q1 revenue and financing</t>
  </si>
  <si>
    <t>in SSP millions</t>
  </si>
  <si>
    <t xml:space="preserve"> Q1 Budget </t>
  </si>
  <si>
    <t xml:space="preserve"> Q1 Actual</t>
  </si>
  <si>
    <t>Difference</t>
  </si>
  <si>
    <t>% of Q1 Estimate</t>
  </si>
  <si>
    <t>% of Annual  Budget</t>
  </si>
  <si>
    <t>Net Oil Revenue</t>
  </si>
  <si>
    <t>Non-Oil Revenue</t>
  </si>
  <si>
    <t xml:space="preserve"> Total Revenue </t>
  </si>
  <si>
    <t>Grants</t>
  </si>
  <si>
    <t xml:space="preserve">                - </t>
  </si>
  <si>
    <t xml:space="preserve">-  </t>
  </si>
  <si>
    <t>-</t>
  </si>
  <si>
    <t>Net Financing</t>
  </si>
  <si>
    <t>Total Gov’t Spending</t>
  </si>
  <si>
    <t xml:space="preserve"> Change in Cash </t>
  </si>
  <si>
    <t xml:space="preserve">         </t>
  </si>
  <si>
    <t>Debt position as at 30th September 2014</t>
  </si>
  <si>
    <t xml:space="preserve">SSP Million </t>
  </si>
  <si>
    <t xml:space="preserve"> External </t>
  </si>
  <si>
    <t xml:space="preserve"> Domestic Banks </t>
  </si>
  <si>
    <t xml:space="preserve"> BoSS </t>
  </si>
  <si>
    <t xml:space="preserve"> BoSS Recapitalisation </t>
  </si>
  <si>
    <t>Total</t>
  </si>
  <si>
    <t xml:space="preserve"> Opening Balance July 1 2014</t>
  </si>
  <si>
    <t xml:space="preserve"> New Borrowing </t>
  </si>
  <si>
    <t xml:space="preserve">-   </t>
  </si>
  <si>
    <t xml:space="preserve"> Repayments </t>
  </si>
  <si>
    <t xml:space="preserve">  - </t>
  </si>
  <si>
    <t xml:space="preserve"> -  </t>
  </si>
  <si>
    <r>
      <t>-</t>
    </r>
    <r>
      <rPr>
        <sz val="7"/>
        <color rgb="FF000000"/>
        <rFont val="Times New Roman"/>
        <family val="1"/>
      </rPr>
      <t xml:space="preserve">          </t>
    </r>
    <r>
      <rPr>
        <sz val="10"/>
        <color rgb="FF000000"/>
        <rFont val="Calibri"/>
        <family val="2"/>
        <scheme val="minor"/>
      </rPr>
      <t>96</t>
    </r>
  </si>
  <si>
    <t xml:space="preserve"> Interest accrued Q1 (unpaid) </t>
  </si>
  <si>
    <t xml:space="preserve"> Closing Balance Sept 30 2014 </t>
  </si>
  <si>
    <t>Q1 Budget execution by Chapter</t>
  </si>
  <si>
    <t>2014-15 Budget</t>
  </si>
  <si>
    <t>Q1 budget</t>
  </si>
  <si>
    <t>Q1 actual</t>
  </si>
  <si>
    <t>% of quarterly average</t>
  </si>
  <si>
    <t>% YTD of total</t>
  </si>
  <si>
    <t>Salaries</t>
  </si>
  <si>
    <t>Operating</t>
  </si>
  <si>
    <t>Transfers</t>
  </si>
  <si>
    <t>Capital</t>
  </si>
  <si>
    <t>Other</t>
  </si>
  <si>
    <t>Agency Spending</t>
  </si>
  <si>
    <t>Interest</t>
  </si>
  <si>
    <t xml:space="preserve">                         -   </t>
  </si>
  <si>
    <t>Arrears</t>
  </si>
  <si>
    <t>Contingency</t>
  </si>
  <si>
    <t>Nilepet Subsidy</t>
  </si>
  <si>
    <t>Total Government Spending</t>
  </si>
  <si>
    <t>External Loans</t>
  </si>
  <si>
    <t xml:space="preserve"> -   </t>
  </si>
  <si>
    <t>External Grants</t>
  </si>
  <si>
    <t>Total Spending</t>
  </si>
  <si>
    <t>Q1 Budget execution by Sector</t>
  </si>
  <si>
    <t>% of quarterly budget</t>
  </si>
  <si>
    <t xml:space="preserve">Accountability      </t>
  </si>
  <si>
    <t xml:space="preserve">Economic Functions     </t>
  </si>
  <si>
    <t xml:space="preserve">Education      </t>
  </si>
  <si>
    <t xml:space="preserve">Health      </t>
  </si>
  <si>
    <t xml:space="preserve">Infrastructure      </t>
  </si>
  <si>
    <t>Natural Resources &amp; Rural Dev't</t>
  </si>
  <si>
    <t xml:space="preserve">Public Administration     </t>
  </si>
  <si>
    <t xml:space="preserve">Rule of Law    </t>
  </si>
  <si>
    <t xml:space="preserve">Security      </t>
  </si>
  <si>
    <t xml:space="preserve">Social and Humanitarian Affairs   </t>
  </si>
  <si>
    <t xml:space="preserve">Transfers      </t>
  </si>
  <si>
    <t>Contigencies, Arrears and Interest</t>
  </si>
  <si>
    <t>Total Spending (Gov't Funds)</t>
  </si>
  <si>
    <t>Detailed quarterly spending tables for Q1 2014/15</t>
  </si>
  <si>
    <t>Q1 spending on Salaries, by Sector &amp; Agency</t>
  </si>
  <si>
    <t>Q1 spending on Operating by Sector &amp; Agency</t>
  </si>
  <si>
    <t>Q1 spending on Transfers by Sector &amp; Agency</t>
  </si>
  <si>
    <t>Q1 spending on Capital by Sector &amp; Agency</t>
  </si>
  <si>
    <t>Q2 spending on Other by Sector &amp; Agency</t>
  </si>
  <si>
    <t>Total Q2 spending by Sector &amp; Agency</t>
  </si>
  <si>
    <t>Sector/Agency</t>
  </si>
  <si>
    <t>Annual Budget</t>
  </si>
  <si>
    <t>Quarterly Budget</t>
  </si>
  <si>
    <t>Q1 Actual</t>
  </si>
  <si>
    <t>% of Q1 Budget</t>
  </si>
  <si>
    <t>No Budget</t>
  </si>
  <si>
    <t xml:space="preserve">Anti-Corruption Commission     </t>
  </si>
  <si>
    <t xml:space="preserve">Audit Chamber     </t>
  </si>
  <si>
    <t xml:space="preserve">Finance &amp; Economic Planning   </t>
  </si>
  <si>
    <t>Fiscal &amp; Financial Allocation &amp; Monitoring</t>
  </si>
  <si>
    <t xml:space="preserve">Nat Bureau Statistics    </t>
  </si>
  <si>
    <t xml:space="preserve">National Revenue Authority    </t>
  </si>
  <si>
    <t xml:space="preserve">Reconstruction &amp; Development Fund   </t>
  </si>
  <si>
    <t xml:space="preserve">Electricity &amp; Dams    </t>
  </si>
  <si>
    <t xml:space="preserve">Electricity Corporation     </t>
  </si>
  <si>
    <t xml:space="preserve">Investment Authority     </t>
  </si>
  <si>
    <t xml:space="preserve">Nat Bureau Standards    </t>
  </si>
  <si>
    <t xml:space="preserve">Commerce      </t>
  </si>
  <si>
    <t xml:space="preserve">Trade &amp; Industry      </t>
  </si>
  <si>
    <t xml:space="preserve">Information &amp; Broadcasting    </t>
  </si>
  <si>
    <t xml:space="preserve">Irrigation &amp; Water Resources   </t>
  </si>
  <si>
    <t xml:space="preserve">Petroleum &amp; Mining    </t>
  </si>
  <si>
    <t xml:space="preserve">Petroleum and Gas Commission   </t>
  </si>
  <si>
    <t xml:space="preserve">Telecommunication &amp; Postal Services   </t>
  </si>
  <si>
    <t xml:space="preserve">Urban Water Corporation    </t>
  </si>
  <si>
    <t xml:space="preserve">General Education &amp; Instruction   </t>
  </si>
  <si>
    <t xml:space="preserve">Higher Education, Science &amp; Technology  </t>
  </si>
  <si>
    <t xml:space="preserve">Drug and Food Control Authority  </t>
  </si>
  <si>
    <t xml:space="preserve">HIV/Aids Commission     </t>
  </si>
  <si>
    <t xml:space="preserve">Housing &amp; Physical Planning   </t>
  </si>
  <si>
    <t xml:space="preserve">Roads &amp; Bridges    </t>
  </si>
  <si>
    <t xml:space="preserve">South Sudan Roads Authority   </t>
  </si>
  <si>
    <t xml:space="preserve">Transport      </t>
  </si>
  <si>
    <t xml:space="preserve">Natural Resources &amp; Rural   </t>
  </si>
  <si>
    <t xml:space="preserve">Agricultural Bank of South Sudan  </t>
  </si>
  <si>
    <t xml:space="preserve">Agriculture &amp; Forestry    </t>
  </si>
  <si>
    <t xml:space="preserve">Livestock &amp; Fisheries   </t>
  </si>
  <si>
    <t>Environment and Sustainable Development</t>
  </si>
  <si>
    <t xml:space="preserve">Land Commission     </t>
  </si>
  <si>
    <t xml:space="preserve">Wildlife Conservation     </t>
  </si>
  <si>
    <t xml:space="preserve">Tourism      </t>
  </si>
  <si>
    <t xml:space="preserve">Cabinet Affairs     </t>
  </si>
  <si>
    <t xml:space="preserve">Civil Service Commission    </t>
  </si>
  <si>
    <t xml:space="preserve">Council of States    </t>
  </si>
  <si>
    <t xml:space="preserve">Employees Justice Chamber    </t>
  </si>
  <si>
    <t xml:space="preserve">Foreign Affairs     </t>
  </si>
  <si>
    <t>Labour</t>
  </si>
  <si>
    <t>Public Service &amp; HRD</t>
  </si>
  <si>
    <t xml:space="preserve">Local Government Board    </t>
  </si>
  <si>
    <t xml:space="preserve">Nat Constitution Review Commission   </t>
  </si>
  <si>
    <t xml:space="preserve">National Elections Commission    </t>
  </si>
  <si>
    <t xml:space="preserve">National Legislative Assembly    </t>
  </si>
  <si>
    <t xml:space="preserve">Office of the President   </t>
  </si>
  <si>
    <t xml:space="preserve">Parliamentary Affairs     </t>
  </si>
  <si>
    <t xml:space="preserve">Public Grievances Chamber    </t>
  </si>
  <si>
    <t>Bureau of Community Security &amp; Small Arms</t>
  </si>
  <si>
    <t xml:space="preserve">Commission for Refugees Affairs   </t>
  </si>
  <si>
    <t xml:space="preserve">Fire Brigade </t>
  </si>
  <si>
    <t xml:space="preserve">Human Rights Commission    </t>
  </si>
  <si>
    <t xml:space="preserve">Interior Headquarters     </t>
  </si>
  <si>
    <t xml:space="preserve">Judiciary of South Sudan   </t>
  </si>
  <si>
    <t xml:space="preserve">Justice      </t>
  </si>
  <si>
    <t xml:space="preserve">Law Review Commission    </t>
  </si>
  <si>
    <t xml:space="preserve">Police Service     </t>
  </si>
  <si>
    <t xml:space="preserve">Prisons Service     </t>
  </si>
  <si>
    <t xml:space="preserve">Defence      </t>
  </si>
  <si>
    <t xml:space="preserve">De-Mining Authority     </t>
  </si>
  <si>
    <t xml:space="preserve">Disarmament, Demobilization &amp; Reintegration </t>
  </si>
  <si>
    <t xml:space="preserve">Off President National Security   </t>
  </si>
  <si>
    <t xml:space="preserve">Veterans Affairs     </t>
  </si>
  <si>
    <t xml:space="preserve">Culture, Youth &amp; Sports   </t>
  </si>
  <si>
    <t xml:space="preserve">Gender, Child &amp; Social Welfare  </t>
  </si>
  <si>
    <t xml:space="preserve">Humanitarian Affairs &amp; Disaster Management </t>
  </si>
  <si>
    <t xml:space="preserve">Peace Commission     </t>
  </si>
  <si>
    <t xml:space="preserve">Relief &amp; Rehabilitation Commission   </t>
  </si>
  <si>
    <t xml:space="preserve">War Disabled, Widows &amp; Orphans Com </t>
  </si>
  <si>
    <t xml:space="preserve">Abyei Block Transfers    </t>
  </si>
  <si>
    <t xml:space="preserve">Block Transfers     </t>
  </si>
  <si>
    <t xml:space="preserve">County Block     </t>
  </si>
  <si>
    <t xml:space="preserve">County Development Grants    </t>
  </si>
  <si>
    <t xml:space="preserve">STAG Transfers     </t>
  </si>
  <si>
    <t>Contigencies</t>
  </si>
  <si>
    <t>Total (Government Funds)</t>
  </si>
  <si>
    <t>External Loan Funding</t>
  </si>
  <si>
    <t>External Grant Funding</t>
  </si>
  <si>
    <t>Summary tables for input to the Q2 2014/15 macro-fiscal report</t>
  </si>
  <si>
    <t>Q2 2014/15 overview</t>
  </si>
  <si>
    <t> Millions SSP</t>
  </si>
  <si>
    <t xml:space="preserve">Q1 </t>
  </si>
  <si>
    <t>Q2</t>
  </si>
  <si>
    <t>Half-year actual</t>
  </si>
  <si>
    <t>Half-year variance</t>
  </si>
  <si>
    <t>Actual</t>
  </si>
  <si>
    <t xml:space="preserve"> Oil revenue (net) </t>
  </si>
  <si>
    <t xml:space="preserve"> - </t>
  </si>
  <si>
    <t xml:space="preserve"> Total Revenue</t>
  </si>
  <si>
    <t>Surplus (Shortfall)</t>
  </si>
  <si>
    <t>Balance</t>
  </si>
  <si>
    <t>Q2 revenue and financing</t>
  </si>
  <si>
    <t xml:space="preserve">  Annual Budget  </t>
  </si>
  <si>
    <t xml:space="preserve"> Q1 actuals </t>
  </si>
  <si>
    <t xml:space="preserve"> Q2 actuals </t>
  </si>
  <si>
    <t xml:space="preserve"> Half-year actual </t>
  </si>
  <si>
    <t xml:space="preserve"> Q2 quarter difference </t>
  </si>
  <si>
    <t xml:space="preserve"> Half-year difference </t>
  </si>
  <si>
    <t>Gross Oil Revenue</t>
  </si>
  <si>
    <t>Tariff, transit and TFA payments to Sudan</t>
  </si>
  <si>
    <t>2%/3% for oil producing States/Communities</t>
  </si>
  <si>
    <t>Net oil revenue</t>
  </si>
  <si>
    <t>PIT</t>
  </si>
  <si>
    <t>Sales Tax/VAT</t>
  </si>
  <si>
    <t>Excise</t>
  </si>
  <si>
    <t>Business Profit Tax</t>
  </si>
  <si>
    <t>Customs</t>
  </si>
  <si>
    <t>Other Revenue (fees, licenses)</t>
  </si>
  <si>
    <t>Non-oil revenue</t>
  </si>
  <si>
    <t xml:space="preserve"> Total Revenue &amp; Grants</t>
  </si>
  <si>
    <t>Debt position as at the 31st of December 2014</t>
  </si>
  <si>
    <t>Oil Advance Sales</t>
  </si>
  <si>
    <t>World Bank &amp; China Development Loans</t>
  </si>
  <si>
    <t xml:space="preserve"> BoSS Recapitalization </t>
  </si>
  <si>
    <t xml:space="preserve"> Opening Balance July 2014</t>
  </si>
  <si>
    <t xml:space="preserve"> Repayments including interest</t>
  </si>
  <si>
    <t xml:space="preserve"> Interest accrued 2014/15</t>
  </si>
  <si>
    <t xml:space="preserve"> Closing Balance Dec 31 2014 </t>
  </si>
  <si>
    <t>Q2 Budget execution by Chapter</t>
  </si>
  <si>
    <t>Q1</t>
  </si>
  <si>
    <t>Half-year</t>
  </si>
  <si>
    <t>Q2 quarter difference</t>
  </si>
  <si>
    <t>Half-year difference</t>
  </si>
  <si>
    <t>Transfer</t>
  </si>
  <si>
    <t xml:space="preserve">       - </t>
  </si>
  <si>
    <t>Total Agency  Spending</t>
  </si>
  <si>
    <t xml:space="preserve">                -</t>
  </si>
  <si>
    <t>Q2 Budget execution by Sector</t>
  </si>
  <si>
    <t xml:space="preserve">Block Transfers      </t>
  </si>
  <si>
    <t>Contingencies, Arrears and Interest</t>
  </si>
  <si>
    <t>Total Agency Spending (Gov't Funds)</t>
  </si>
  <si>
    <t>Summary tables for input to the Q3 2014/15 macro-fiscal report</t>
  </si>
  <si>
    <t>Q3 2014/15 overview</t>
  </si>
  <si>
    <t>in millions SSP</t>
  </si>
  <si>
    <t>Quarterly budget</t>
  </si>
  <si>
    <t>Q3</t>
  </si>
  <si>
    <t>YTD</t>
  </si>
  <si>
    <t>Variance w quarter</t>
  </si>
  <si>
    <t>Variance w YTD</t>
  </si>
  <si>
    <t>Oil revenue (net)</t>
  </si>
  <si>
    <t>Total Revenue</t>
  </si>
  <si>
    <t>Arrears, Contingency, Interest</t>
  </si>
  <si>
    <t>Externally funded spending</t>
  </si>
  <si>
    <t>Surpus / (Shortfall)</t>
  </si>
  <si>
    <t>Q3 revenue and financing</t>
  </si>
  <si>
    <t>Q1 actuals</t>
  </si>
  <si>
    <t>Q2 actuals</t>
  </si>
  <si>
    <t>Q3 actuals</t>
  </si>
  <si>
    <t>Variance from Q3</t>
  </si>
  <si>
    <t>Variance from YTD</t>
  </si>
  <si>
    <t>Tarriff, transit and TFA payments to Sudan</t>
  </si>
  <si>
    <t>2% / 3% for oil producing States / Communities</t>
  </si>
  <si>
    <t>Total Resources</t>
  </si>
  <si>
    <t>Debt position as at the 31st of March 2015</t>
  </si>
  <si>
    <t> In SSP millions</t>
  </si>
  <si>
    <t xml:space="preserve"> Oil Advance Sales </t>
  </si>
  <si>
    <t xml:space="preserve"> World Bank &amp; China Dev't Loans</t>
  </si>
  <si>
    <t xml:space="preserve"> Total </t>
  </si>
  <si>
    <t xml:space="preserve"> Opening Balance 1st July 2014, of which: </t>
  </si>
  <si>
    <t xml:space="preserve"> - Principal </t>
  </si>
  <si>
    <t xml:space="preserve"> - Accrued Interest </t>
  </si>
  <si>
    <t xml:space="preserve"> - Interest </t>
  </si>
  <si>
    <t xml:space="preserve"> Closing Balance 31st March 2015 </t>
  </si>
  <si>
    <t xml:space="preserve">          - Principal </t>
  </si>
  <si>
    <t xml:space="preserve">          - Accrued Interest </t>
  </si>
  <si>
    <t>Q3 Budget execution by Chapter</t>
  </si>
  <si>
    <t>Quartlerly Budget</t>
  </si>
  <si>
    <t>Variance w quarterly budget</t>
  </si>
  <si>
    <t>Q3 Budget execution by Sector</t>
  </si>
  <si>
    <t>Variance w Q'ly budget</t>
  </si>
  <si>
    <t>Detailed quarterly spending tables for Q3 2014/15</t>
  </si>
  <si>
    <t>Q3 spending on Salaries, by Sector &amp; Agency</t>
  </si>
  <si>
    <t>Q3 spending on Operating by Sector &amp; Agency</t>
  </si>
  <si>
    <t>Q3 spending on Transfers by Sector &amp; Agency</t>
  </si>
  <si>
    <t>Q3 spending on Capital by Sector &amp; Agency</t>
  </si>
  <si>
    <t>Q3 spending on Other by Sector &amp; Agency</t>
  </si>
  <si>
    <t>Total Q3 spending by Sector &amp; Agency</t>
  </si>
  <si>
    <t>Year-To-Date Budget</t>
  </si>
  <si>
    <t>Q3 Actual</t>
  </si>
  <si>
    <t>Year-to-date actual</t>
  </si>
  <si>
    <t>Year-To-Date Variance</t>
  </si>
  <si>
    <t>% of Budget</t>
  </si>
  <si>
    <t>% of YTD Budget</t>
  </si>
  <si>
    <t>Contingencies</t>
  </si>
  <si>
    <t>Monthly summary tables, by Chapter and by Sector</t>
  </si>
  <si>
    <t>Q4</t>
  </si>
  <si>
    <t>Chapter</t>
  </si>
  <si>
    <t>July</t>
  </si>
  <si>
    <t>August</t>
  </si>
  <si>
    <t>September</t>
  </si>
  <si>
    <t>October</t>
  </si>
  <si>
    <t>November</t>
  </si>
  <si>
    <t>December</t>
  </si>
  <si>
    <t>January</t>
  </si>
  <si>
    <t>February</t>
  </si>
  <si>
    <t>March</t>
  </si>
  <si>
    <t>April</t>
  </si>
  <si>
    <t>May</t>
  </si>
  <si>
    <t>June</t>
  </si>
  <si>
    <t>Sector</t>
  </si>
  <si>
    <t>Detailed quarterly spending tables for Q2 2014/15</t>
  </si>
  <si>
    <t>Q2 spending on Salaries, by Sector &amp; Agency</t>
  </si>
  <si>
    <t>Q2 spending on Operating by Sector &amp; Agency</t>
  </si>
  <si>
    <t>Q2 spending on Transfers by Sector &amp; Agency</t>
  </si>
  <si>
    <t>Q2 spending on Capital by Sector &amp; Agency</t>
  </si>
  <si>
    <t>Half-year Budget</t>
  </si>
  <si>
    <t>Q2 Actual</t>
  </si>
  <si>
    <t>Half-year Difference</t>
  </si>
  <si>
    <t>FY</t>
  </si>
  <si>
    <t>This file contains the macroeconomic and fiscal data gathered, used and approved jointly by the Macroeconomic Planning and Budget Directorates as well as the Treasury of the Ministry of Finance and Economic Planning (MoFEP) of the Government of South Sudan (GoSS) for input into the quarterly macro-fiscal reports. Other institutions of the GoSS, particularly the Bank of South Sudan and the National Bureau of Statistics, have also contributed to the data in this file. The gathering and dissemination of these data and statistics are mandated by the 2011 Public Financial Management and Accountability Act as well as the 2014/15 Appropriation Act. 
These Acts can be found here:
http://www.grss-mof.org/docs/463/
http://www.grss-mof.org/docs/appropriation-act-2014-15-signed/</t>
  </si>
  <si>
    <t>Monthly spending, by Sector &amp; Agency</t>
  </si>
  <si>
    <t>TOTAL GOVERNMENT SPENDING</t>
  </si>
  <si>
    <t>CHAPTER 1: SALARIES EXPENDITURE</t>
  </si>
  <si>
    <t>CHAPTER 2: OPERATING EXPENDITURE</t>
  </si>
  <si>
    <t>CHAPTER 3: TRANSFERS EXPENDITURE</t>
  </si>
  <si>
    <t>CHAPTER 8: CAPITAL EXPENDITURE</t>
  </si>
  <si>
    <t>CHAPTER 4: OTHER EXPENDITURE</t>
  </si>
  <si>
    <t>Fiscal &amp; Financial Allocation &amp; Monitoring Commission</t>
  </si>
  <si>
    <t xml:space="preserve">National Bureau Statistics    </t>
  </si>
  <si>
    <t xml:space="preserve">National Bureau Standards    </t>
  </si>
  <si>
    <t>Public Service &amp; Human Resource Development</t>
  </si>
  <si>
    <t xml:space="preserve">National Constitution Review Commission   </t>
  </si>
  <si>
    <t>Disarmament, Demobilization &amp; Reintegration Commission</t>
  </si>
  <si>
    <t xml:space="preserve">Office of the President of National Security   </t>
  </si>
  <si>
    <t>War Disabled, Widows &amp; Orphans Commission</t>
  </si>
  <si>
    <t xml:space="preserve"> Q1 </t>
  </si>
  <si>
    <t xml:space="preserve"> Q2 </t>
  </si>
  <si>
    <t xml:space="preserve"> Q3 </t>
  </si>
  <si>
    <t xml:space="preserve"> Q4 </t>
  </si>
  <si>
    <t xml:space="preserve"> FY 14/15 </t>
  </si>
  <si>
    <t xml:space="preserve"> Variance w budget </t>
  </si>
  <si>
    <t xml:space="preserve"> Surpus / (Shortfall) </t>
  </si>
  <si>
    <t xml:space="preserve"> Q4 actuals </t>
  </si>
  <si>
    <t xml:space="preserve"> Annual actual </t>
  </si>
  <si>
    <t xml:space="preserve"> Variance quarterly </t>
  </si>
  <si>
    <t xml:space="preserve"> Variance annual </t>
  </si>
  <si>
    <t>Tariff, transit &amp; TFA</t>
  </si>
  <si>
    <t>2/ 3% for States / Communities</t>
  </si>
  <si>
    <t>World Bank &amp; China Dev't Loans</t>
  </si>
  <si>
    <t>Domestic Banks</t>
  </si>
  <si>
    <t>BoSS</t>
  </si>
  <si>
    <t>BoSS Recapitalization</t>
  </si>
  <si>
    <t>Opening Balance 1st July 2014</t>
  </si>
  <si>
    <t>New Borrowing</t>
  </si>
  <si>
    <t>Repayments</t>
  </si>
  <si>
    <t>Closing Balance 30th June 2015</t>
  </si>
  <si>
    <t>14/15 Approved Budget</t>
  </si>
  <si>
    <t>Q1 outturn</t>
  </si>
  <si>
    <t>Q2 outturn</t>
  </si>
  <si>
    <t>Q3 outturn</t>
  </si>
  <si>
    <t>Q4 outturn</t>
  </si>
  <si>
    <t>14/15 Annual Outturn</t>
  </si>
  <si>
    <t>Variance</t>
  </si>
  <si>
    <t>Summary tables for input to the Q4 2014/15 macro-fiscal report</t>
  </si>
  <si>
    <t xml:space="preserve"> Jul </t>
  </si>
  <si>
    <t xml:space="preserve"> Aug </t>
  </si>
  <si>
    <t xml:space="preserve"> Sep </t>
  </si>
  <si>
    <t xml:space="preserve"> Oct </t>
  </si>
  <si>
    <t xml:space="preserve"> Nov </t>
  </si>
  <si>
    <t xml:space="preserve"> Dec </t>
  </si>
  <si>
    <t xml:space="preserve"> Jan </t>
  </si>
  <si>
    <t xml:space="preserve"> Feb </t>
  </si>
  <si>
    <t xml:space="preserve"> Mar </t>
  </si>
  <si>
    <t xml:space="preserve"> Apr </t>
  </si>
  <si>
    <t xml:space="preserve"> May </t>
  </si>
  <si>
    <t xml:space="preserve"> Jun </t>
  </si>
  <si>
    <t xml:space="preserve"> Invoiced Gross Oil Revenue </t>
  </si>
  <si>
    <t xml:space="preserve">      of which going to Nile Pet </t>
  </si>
  <si>
    <t xml:space="preserve"> Transit fee &amp; TFA payments </t>
  </si>
  <si>
    <t xml:space="preserve"> 2 /3 % to States / counties </t>
  </si>
  <si>
    <t xml:space="preserve"> Net Oil Revenue </t>
  </si>
  <si>
    <t xml:space="preserve"> In-kind oil shipments to Sudan </t>
  </si>
  <si>
    <t xml:space="preserve"> PIT </t>
  </si>
  <si>
    <t xml:space="preserve"> Customs </t>
  </si>
  <si>
    <t xml:space="preserve"> Excise </t>
  </si>
  <si>
    <t xml:space="preserve"> Business Profit Tax </t>
  </si>
  <si>
    <t xml:space="preserve"> Other Revenue </t>
  </si>
  <si>
    <t xml:space="preserve"> Sales Tax/ VAT </t>
  </si>
  <si>
    <t xml:space="preserve"> Non-oil revenues </t>
  </si>
  <si>
    <t xml:space="preserve">Annual Budget </t>
  </si>
  <si>
    <t>Q4 revenue and financing</t>
  </si>
  <si>
    <t>Q4 2014/15 overview</t>
  </si>
  <si>
    <t>Debt position as at the 30th of June 2015</t>
  </si>
  <si>
    <t>Q4 Budget execution by Chapter</t>
  </si>
  <si>
    <t>Q4 Budget execution by Sector</t>
  </si>
  <si>
    <t>Accountability</t>
  </si>
  <si>
    <t>Anti-Corruption Commission (ACC)</t>
  </si>
  <si>
    <t>Audit Chamber (AUD)</t>
  </si>
  <si>
    <t>Finance &amp; Economic Planning (FIN)</t>
  </si>
  <si>
    <t>Fiscal &amp; Financial Allocation &amp; Monitoring Commission (FFM)</t>
  </si>
  <si>
    <t>National Bureau of Statistics (STA)</t>
  </si>
  <si>
    <t>National Revenue Authority (NRA)</t>
  </si>
  <si>
    <t>Reconstruction &amp; Development Fund (RDF)</t>
  </si>
  <si>
    <t>Economic Functions</t>
  </si>
  <si>
    <t>Commerce (COM)</t>
  </si>
  <si>
    <t xml:space="preserve">Electricity &amp; Dams (ED) </t>
  </si>
  <si>
    <t>Electricity Cooporation (EC)</t>
  </si>
  <si>
    <t>Industry (IND)</t>
  </si>
  <si>
    <t>Information &amp; Broadcasting (IB)</t>
  </si>
  <si>
    <t>Investment Authority (IA)</t>
  </si>
  <si>
    <t>Irrigation &amp; Water Resources (IWR)</t>
  </si>
  <si>
    <t>National Bureau of Standards (STD)</t>
  </si>
  <si>
    <t>Petroleum &amp; Mining (PM)</t>
  </si>
  <si>
    <t>Petroleum and Gas Commission (PGC)</t>
  </si>
  <si>
    <t>Telecommunication &amp; Postal Services (TPS)</t>
  </si>
  <si>
    <t>Urban Water Corporation (WTR)</t>
  </si>
  <si>
    <t>Education</t>
  </si>
  <si>
    <t>General Education &amp; Instruction (GE)</t>
  </si>
  <si>
    <t>Higher Education, Science &amp; Technology (HE)</t>
  </si>
  <si>
    <t>Health</t>
  </si>
  <si>
    <t>Drug and Food Control Authority (DFC)</t>
  </si>
  <si>
    <t>Health (MOH)</t>
  </si>
  <si>
    <t>HIV/Aids Commission (HAC)</t>
  </si>
  <si>
    <t>Infrastructure</t>
  </si>
  <si>
    <t>Housing &amp; Physical Planning (HPP)</t>
  </si>
  <si>
    <t>Roads &amp; Bridges (RB)</t>
  </si>
  <si>
    <t>South Sudan Roads Authority (RA)</t>
  </si>
  <si>
    <t xml:space="preserve">Transport (TR) </t>
  </si>
  <si>
    <t>Natural Resources</t>
  </si>
  <si>
    <t>Agricultural Bank of South Sudan (AB)</t>
  </si>
  <si>
    <t>Agriculture &amp; Forestry (A&amp;F)</t>
  </si>
  <si>
    <t>Environment and Sustainable Development (ESD)</t>
  </si>
  <si>
    <t>Land Commission (LND)</t>
  </si>
  <si>
    <t>Livestock &amp; Fisheries (ARF)</t>
  </si>
  <si>
    <t>Tourism (TOU)</t>
  </si>
  <si>
    <t>Wildlife Conservation (WLD)</t>
  </si>
  <si>
    <t>Public Administration</t>
  </si>
  <si>
    <t>Cabinet Affairs (CAB)</t>
  </si>
  <si>
    <t>Civil Service Commission (CSC)</t>
  </si>
  <si>
    <t>Council of States (COS)</t>
  </si>
  <si>
    <t>Employees Justice Chamber (EJC)</t>
  </si>
  <si>
    <t>Foreign Affairs (FA)</t>
  </si>
  <si>
    <t>Labour (LAB)</t>
  </si>
  <si>
    <t>Local Government Board (LGB)</t>
  </si>
  <si>
    <t>Minister in the Office of the President (OOP)</t>
  </si>
  <si>
    <t>National Constitution Review Commission (NCR)</t>
  </si>
  <si>
    <t>National Elections Commission (NEC)</t>
  </si>
  <si>
    <t>National Legislative Assembly (NLA)</t>
  </si>
  <si>
    <t>Parliamentary Affairs (PAL)</t>
  </si>
  <si>
    <t>Public Grievances Chamber (PGC)</t>
  </si>
  <si>
    <t>Public Service (MPS)</t>
  </si>
  <si>
    <t>Rule of Law</t>
  </si>
  <si>
    <t>Bureau of Community Security &amp; Small Arms Control (SSC)</t>
  </si>
  <si>
    <t>Commission for Refugees Affairs (REF)</t>
  </si>
  <si>
    <t>Fire Brigade (FIR)</t>
  </si>
  <si>
    <t>Human Rights Commission (HRC)</t>
  </si>
  <si>
    <t>Interior Headquarters (MIH)</t>
  </si>
  <si>
    <t>Judiciary of South Sudan (JSS)</t>
  </si>
  <si>
    <t>Justice (JUS)</t>
  </si>
  <si>
    <t>Law Review Commission (LRC)</t>
  </si>
  <si>
    <t>Police Service (POL)</t>
  </si>
  <si>
    <t>Prisons Service (PRN)</t>
  </si>
  <si>
    <t>Security</t>
  </si>
  <si>
    <t>Defence (MOD)</t>
  </si>
  <si>
    <t>De-Mining Authority (DMA)</t>
  </si>
  <si>
    <t>Disarmament, Demoblization &amp; Reintegration (DRC)</t>
  </si>
  <si>
    <t>Office of the President for National Security (NS)</t>
  </si>
  <si>
    <t>Veteran Affairs (VA)</t>
  </si>
  <si>
    <t>Social &amp; Humanitarian Affairs</t>
  </si>
  <si>
    <t>Culture, Youth &amp; Sports (CYS)</t>
  </si>
  <si>
    <t>Gender, Child &amp; Social Welfare (GSW)</t>
  </si>
  <si>
    <t>Humanitarian Affairs &amp; Disaster Management (HDM)</t>
  </si>
  <si>
    <t>Peace Commission (PCE)</t>
  </si>
  <si>
    <t>Relief &amp; Rehabilitation Commission (RRC)</t>
  </si>
  <si>
    <t>War Disabled, Widows &amp; Orphans Commission (WWO)</t>
  </si>
  <si>
    <t>Block Grants</t>
  </si>
  <si>
    <t>Contingencies, Arrears &amp; Interest</t>
  </si>
  <si>
    <t>Grand Total</t>
  </si>
  <si>
    <t>14/15 Outturn</t>
  </si>
  <si>
    <t>Annual Variance</t>
  </si>
  <si>
    <t>Q4 spending on Salaries, by Sector &amp; Agency</t>
  </si>
  <si>
    <t>Detailed quarterly spending tables for Q4 2014/15</t>
  </si>
  <si>
    <t>Q4 spending on Operating by Sector &amp; Agency</t>
  </si>
  <si>
    <t>Q4 spending on Transfers by Sector &amp; Agency</t>
  </si>
  <si>
    <t>Q4 spending on Capital by Sector &amp; Agency</t>
  </si>
  <si>
    <t>Q4 spending on Other by Sector &amp; Agency</t>
  </si>
  <si>
    <t>Total Q4 spending by Sector &amp; Agency</t>
  </si>
  <si>
    <t>Sector / Agency</t>
  </si>
  <si>
    <t xml:space="preserve"> Total oil &amp; non-oil revenues </t>
  </si>
  <si>
    <t>Q1 spending on Other by Sector &amp; Agency</t>
  </si>
  <si>
    <t>Total Q1 spending by Sector &amp; Agency</t>
  </si>
  <si>
    <t>20/01/2016 - Data finalised for publication</t>
  </si>
  <si>
    <t>Revised monthly revenues for the 2014/15 fiscal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</si>
</sst>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_(* \(#,##0\);_(* &quot;-&quot;_);_(@_)"/>
    <numFmt numFmtId="165" formatCode="_-* #,##0_-;\-* #,##0_-;_-* &quot;-&quot;??_-;_-@_-"/>
    <numFmt numFmtId="166" formatCode="_(* #,##0_);_(* \(#,##0\);_(* &quot;-&quot;??_);_(@_)"/>
  </numFmts>
  <fonts count="48" x14ac:knownFonts="1">
    <font>
      <sz val="11"/>
      <color theme="1"/>
      <name val="Calibri"/>
      <family val="2"/>
      <scheme val="minor"/>
    </font>
    <font>
      <sz val="11"/>
      <color theme="1"/>
      <name val="Calibri"/>
      <family val="2"/>
      <scheme val="minor"/>
    </font>
    <font>
      <sz val="9"/>
      <color theme="1"/>
      <name val="Arial"/>
      <family val="2"/>
    </font>
    <font>
      <sz val="11"/>
      <color theme="1"/>
      <name val="Arial"/>
      <family val="2"/>
    </font>
    <font>
      <b/>
      <sz val="11"/>
      <color theme="1"/>
      <name val="Arial"/>
      <family val="2"/>
    </font>
    <font>
      <i/>
      <sz val="11"/>
      <color theme="1"/>
      <name val="Arial"/>
      <family val="2"/>
    </font>
    <font>
      <u/>
      <sz val="11"/>
      <color theme="10"/>
      <name val="Calibri"/>
      <family val="2"/>
      <scheme val="minor"/>
    </font>
    <font>
      <u/>
      <sz val="11"/>
      <color theme="10"/>
      <name val="Arial"/>
      <family val="2"/>
    </font>
    <font>
      <b/>
      <i/>
      <sz val="14"/>
      <color theme="1"/>
      <name val="Calibri"/>
      <family val="2"/>
      <scheme val="minor"/>
    </font>
    <font>
      <b/>
      <i/>
      <sz val="11"/>
      <color theme="1"/>
      <name val="Calibri"/>
      <family val="2"/>
      <scheme val="minor"/>
    </font>
    <font>
      <b/>
      <sz val="10"/>
      <color rgb="FF000000"/>
      <name val="Calibri"/>
      <family val="2"/>
      <scheme val="minor"/>
    </font>
    <font>
      <sz val="10"/>
      <color rgb="FF000000"/>
      <name val="Calibri"/>
      <family val="2"/>
      <scheme val="minor"/>
    </font>
    <font>
      <b/>
      <i/>
      <sz val="10"/>
      <color rgb="FF000000"/>
      <name val="Calibri"/>
      <family val="2"/>
      <scheme val="minor"/>
    </font>
    <font>
      <sz val="10"/>
      <color rgb="FF3F3F3F"/>
      <name val="Calibri"/>
      <family val="2"/>
      <scheme val="minor"/>
    </font>
    <font>
      <sz val="7"/>
      <color rgb="FF000000"/>
      <name val="Times New Roman"/>
      <family val="1"/>
    </font>
    <font>
      <sz val="9"/>
      <color rgb="FF3F3F3F"/>
      <name val="Calibri"/>
      <family val="2"/>
      <scheme val="minor"/>
    </font>
    <font>
      <b/>
      <sz val="9"/>
      <color rgb="FF000000"/>
      <name val="Calibri"/>
      <family val="2"/>
      <scheme val="minor"/>
    </font>
    <font>
      <sz val="9"/>
      <color rgb="FF000000"/>
      <name val="Calibri"/>
      <family val="2"/>
      <scheme val="minor"/>
    </font>
    <font>
      <b/>
      <sz val="9"/>
      <color rgb="FF3F3F3F"/>
      <name val="Calibri"/>
      <family val="2"/>
      <scheme val="minor"/>
    </font>
    <font>
      <sz val="12"/>
      <color rgb="FF000000"/>
      <name val="Calibri"/>
      <family val="2"/>
      <scheme val="minor"/>
    </font>
    <font>
      <sz val="9"/>
      <color theme="1"/>
      <name val="Calibri"/>
      <family val="2"/>
      <scheme val="minor"/>
    </font>
    <font>
      <b/>
      <sz val="9"/>
      <color theme="1"/>
      <name val="Calibri"/>
      <family val="2"/>
      <scheme val="minor"/>
    </font>
    <font>
      <sz val="9"/>
      <name val="Calibri"/>
      <family val="2"/>
      <scheme val="minor"/>
    </font>
    <font>
      <b/>
      <sz val="9"/>
      <name val="Calibri"/>
      <family val="2"/>
      <scheme val="minor"/>
    </font>
    <font>
      <b/>
      <sz val="11"/>
      <color rgb="FF000000"/>
      <name val="Calibri"/>
      <family val="2"/>
      <scheme val="minor"/>
    </font>
    <font>
      <sz val="11"/>
      <color rgb="FF000000"/>
      <name val="Calibri"/>
      <family val="2"/>
      <scheme val="minor"/>
    </font>
    <font>
      <b/>
      <i/>
      <sz val="11"/>
      <color rgb="FF000000"/>
      <name val="Calibri"/>
      <family val="2"/>
    </font>
    <font>
      <b/>
      <sz val="11"/>
      <color rgb="FF000000"/>
      <name val="Calibri"/>
      <family val="2"/>
    </font>
    <font>
      <sz val="11"/>
      <color rgb="FF000000"/>
      <name val="Calibri"/>
      <family val="2"/>
    </font>
    <font>
      <b/>
      <sz val="10"/>
      <color rgb="FF000000"/>
      <name val="Calibri"/>
      <family val="2"/>
    </font>
    <font>
      <sz val="10"/>
      <color rgb="FF000000"/>
      <name val="Calibri"/>
      <family val="2"/>
    </font>
    <font>
      <i/>
      <sz val="10"/>
      <color rgb="FF000000"/>
      <name val="Calibri"/>
      <family val="2"/>
      <scheme val="minor"/>
    </font>
    <font>
      <sz val="10"/>
      <color rgb="FF3F3F3F"/>
      <name val="Calibri"/>
      <family val="2"/>
    </font>
    <font>
      <b/>
      <sz val="10"/>
      <color rgb="FF3F3F3F"/>
      <name val="Calibri"/>
      <family val="2"/>
    </font>
    <font>
      <b/>
      <sz val="8"/>
      <color rgb="FF000000"/>
      <name val="Calibri"/>
      <family val="2"/>
    </font>
    <font>
      <sz val="8"/>
      <color rgb="FF000000"/>
      <name val="Calibri"/>
      <family val="2"/>
    </font>
    <font>
      <sz val="8"/>
      <name val="Calibri"/>
      <family val="2"/>
    </font>
    <font>
      <b/>
      <sz val="8"/>
      <name val="Calibri"/>
      <family val="2"/>
    </font>
    <font>
      <sz val="10"/>
      <color theme="1"/>
      <name val="Calibri"/>
      <family val="2"/>
      <scheme val="minor"/>
    </font>
    <font>
      <b/>
      <sz val="10"/>
      <color theme="1"/>
      <name val="Calibri"/>
      <family val="2"/>
      <scheme val="minor"/>
    </font>
    <font>
      <sz val="10"/>
      <name val="Calibri"/>
      <family val="2"/>
      <scheme val="minor"/>
    </font>
    <font>
      <b/>
      <sz val="8"/>
      <color theme="1"/>
      <name val="Calibri"/>
      <family val="2"/>
      <scheme val="minor"/>
    </font>
    <font>
      <sz val="8"/>
      <color theme="1"/>
      <name val="Calibri"/>
      <family val="2"/>
      <scheme val="minor"/>
    </font>
    <font>
      <sz val="8"/>
      <name val="Calibri"/>
      <family val="2"/>
      <scheme val="minor"/>
    </font>
    <font>
      <b/>
      <sz val="8"/>
      <name val="Calibri"/>
      <family val="2"/>
      <scheme val="minor"/>
    </font>
    <font>
      <sz val="8"/>
      <color rgb="FF000000"/>
      <name val="Calibri"/>
      <family val="2"/>
      <scheme val="minor"/>
    </font>
    <font>
      <b/>
      <i/>
      <sz val="10"/>
      <color rgb="FF000000"/>
      <name val="Calibri"/>
      <family val="2"/>
    </font>
    <font>
      <b/>
      <sz val="11"/>
      <color theme="1"/>
      <name val="Calibri"/>
      <family val="2"/>
      <scheme val="minor"/>
    </font>
  </fonts>
  <fills count="23">
    <fill>
      <patternFill patternType="none"/>
    </fill>
    <fill>
      <patternFill patternType="gray125"/>
    </fill>
    <fill>
      <patternFill patternType="solid">
        <fgColor theme="0" tint="-0.14999847407452621"/>
        <bgColor indexed="64"/>
      </patternFill>
    </fill>
    <fill>
      <patternFill patternType="solid">
        <fgColor rgb="FFEBF1DE"/>
        <bgColor indexed="64"/>
      </patternFill>
    </fill>
    <fill>
      <patternFill patternType="solid">
        <fgColor rgb="FFFFFFFF"/>
        <bgColor indexed="64"/>
      </patternFill>
    </fill>
    <fill>
      <patternFill patternType="solid">
        <fgColor rgb="FFDCE6F1"/>
        <bgColor indexed="64"/>
      </patternFill>
    </fill>
    <fill>
      <patternFill patternType="solid">
        <fgColor rgb="FFE6B8B7"/>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EBF1DE"/>
        <bgColor rgb="FF000000"/>
      </patternFill>
    </fill>
    <fill>
      <patternFill patternType="solid">
        <fgColor rgb="FFFFFFFF"/>
        <bgColor rgb="FF000000"/>
      </patternFill>
    </fill>
    <fill>
      <patternFill patternType="solid">
        <fgColor theme="9" tint="0.79998168889431442"/>
        <bgColor indexed="64"/>
      </patternFill>
    </fill>
    <fill>
      <patternFill patternType="solid">
        <fgColor rgb="FFDCE6F1"/>
        <bgColor rgb="FF000000"/>
      </patternFill>
    </fill>
    <fill>
      <patternFill patternType="solid">
        <fgColor rgb="FFF2F2F2"/>
        <bgColor rgb="FF000000"/>
      </patternFill>
    </fill>
    <fill>
      <patternFill patternType="solid">
        <fgColor rgb="FFFFFF00"/>
        <bgColor rgb="FF000000"/>
      </patternFill>
    </fill>
    <fill>
      <patternFill patternType="solid">
        <fgColor rgb="FFBFBFBF"/>
        <bgColor rgb="FF000000"/>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39997558519241921"/>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double">
        <color indexed="64"/>
      </bottom>
      <diagonal/>
    </border>
    <border>
      <left/>
      <right/>
      <top/>
      <bottom style="medium">
        <color indexed="64"/>
      </bottom>
      <diagonal/>
    </border>
    <border>
      <left/>
      <right/>
      <top style="medium">
        <color indexed="64"/>
      </top>
      <bottom style="medium">
        <color indexed="64"/>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top style="double">
        <color indexed="64"/>
      </top>
      <bottom style="thin">
        <color indexed="64"/>
      </bottom>
      <diagonal/>
    </border>
    <border>
      <left/>
      <right/>
      <top/>
      <bottom style="thin">
        <color auto="1"/>
      </bottom>
      <diagonal/>
    </border>
    <border>
      <left/>
      <right style="thin">
        <color auto="1"/>
      </right>
      <top/>
      <bottom style="thin">
        <color auto="1"/>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431">
    <xf numFmtId="0" fontId="0" fillId="0" borderId="0" xfId="0"/>
    <xf numFmtId="14" fontId="2" fillId="0" borderId="0" xfId="0" applyNumberFormat="1" applyFont="1" applyAlignment="1">
      <alignment horizontal="right"/>
    </xf>
    <xf numFmtId="0" fontId="3" fillId="0" borderId="0" xfId="0" applyFont="1"/>
    <xf numFmtId="0" fontId="4" fillId="2" borderId="0" xfId="0" applyFont="1" applyFill="1"/>
    <xf numFmtId="0" fontId="4" fillId="0" borderId="1" xfId="0" applyFont="1" applyBorder="1"/>
    <xf numFmtId="0" fontId="3" fillId="0" borderId="2" xfId="0" applyFont="1" applyBorder="1" applyAlignment="1">
      <alignment vertical="top" wrapText="1"/>
    </xf>
    <xf numFmtId="0" fontId="3" fillId="0" borderId="2" xfId="0" applyFont="1" applyBorder="1" applyAlignment="1">
      <alignment wrapText="1"/>
    </xf>
    <xf numFmtId="0" fontId="3" fillId="0" borderId="2" xfId="0" applyFont="1" applyBorder="1"/>
    <xf numFmtId="0" fontId="7" fillId="0" borderId="0" xfId="3" applyFont="1" applyBorder="1"/>
    <xf numFmtId="0" fontId="4" fillId="0" borderId="3" xfId="0" applyFont="1" applyBorder="1"/>
    <xf numFmtId="0" fontId="3" fillId="0" borderId="3" xfId="0" applyFont="1" applyBorder="1"/>
    <xf numFmtId="0" fontId="9" fillId="0" borderId="0" xfId="0" applyFont="1"/>
    <xf numFmtId="0" fontId="11" fillId="4" borderId="0" xfId="0" applyFont="1" applyFill="1" applyAlignment="1">
      <alignment vertical="center"/>
    </xf>
    <xf numFmtId="3" fontId="11" fillId="4" borderId="0" xfId="0" applyNumberFormat="1" applyFont="1" applyFill="1" applyAlignment="1">
      <alignment horizontal="right" vertical="center"/>
    </xf>
    <xf numFmtId="0" fontId="11" fillId="4" borderId="0" xfId="0" applyFont="1" applyFill="1" applyAlignment="1">
      <alignment horizontal="right" vertical="center"/>
    </xf>
    <xf numFmtId="3" fontId="0" fillId="0" borderId="0" xfId="0" applyNumberFormat="1"/>
    <xf numFmtId="0" fontId="10" fillId="4" borderId="5" xfId="0" applyFont="1" applyFill="1" applyBorder="1" applyAlignment="1">
      <alignment vertical="center"/>
    </xf>
    <xf numFmtId="3" fontId="10" fillId="4" borderId="5" xfId="0" applyNumberFormat="1" applyFont="1" applyFill="1" applyBorder="1" applyAlignment="1">
      <alignment horizontal="right" vertical="center"/>
    </xf>
    <xf numFmtId="0" fontId="10" fillId="4" borderId="5" xfId="0" applyFont="1" applyFill="1" applyBorder="1" applyAlignment="1">
      <alignment horizontal="right" vertical="center"/>
    </xf>
    <xf numFmtId="0" fontId="0" fillId="0" borderId="0" xfId="0" applyAlignment="1">
      <alignment vertical="top"/>
    </xf>
    <xf numFmtId="0" fontId="10" fillId="0" borderId="0" xfId="0" applyFont="1" applyFill="1" applyAlignment="1">
      <alignment vertical="center" wrapText="1"/>
    </xf>
    <xf numFmtId="0" fontId="12" fillId="5" borderId="0" xfId="0" applyFont="1" applyFill="1" applyAlignment="1">
      <alignment wrapText="1"/>
    </xf>
    <xf numFmtId="0" fontId="10" fillId="5" borderId="0" xfId="0" applyFont="1" applyFill="1" applyAlignment="1">
      <alignment horizontal="center" vertical="center" wrapText="1"/>
    </xf>
    <xf numFmtId="0" fontId="10" fillId="5" borderId="0" xfId="0" applyFont="1" applyFill="1" applyAlignment="1">
      <alignment horizontal="center" vertical="center"/>
    </xf>
    <xf numFmtId="0" fontId="13" fillId="0" borderId="0" xfId="0" applyFont="1" applyAlignment="1">
      <alignment vertical="center" wrapText="1"/>
    </xf>
    <xf numFmtId="3" fontId="11" fillId="0" borderId="0" xfId="0" applyNumberFormat="1" applyFont="1" applyAlignment="1">
      <alignment vertical="center"/>
    </xf>
    <xf numFmtId="3" fontId="11" fillId="0" borderId="0" xfId="0" applyNumberFormat="1" applyFont="1" applyAlignment="1">
      <alignment horizontal="right" vertical="center"/>
    </xf>
    <xf numFmtId="0" fontId="11" fillId="0" borderId="0" xfId="0" applyFont="1" applyAlignment="1">
      <alignment horizontal="right" vertical="center"/>
    </xf>
    <xf numFmtId="9" fontId="11" fillId="0" borderId="0" xfId="0" applyNumberFormat="1" applyFont="1" applyAlignment="1">
      <alignment horizontal="right" vertical="center" wrapText="1"/>
    </xf>
    <xf numFmtId="9" fontId="11" fillId="0" borderId="0" xfId="0" applyNumberFormat="1" applyFont="1" applyAlignment="1">
      <alignment horizontal="right" vertical="center"/>
    </xf>
    <xf numFmtId="0" fontId="11" fillId="0" borderId="0" xfId="0" applyFont="1" applyAlignment="1">
      <alignment horizontal="right" vertical="center" wrapText="1"/>
    </xf>
    <xf numFmtId="0" fontId="10" fillId="3" borderId="0" xfId="0" applyFont="1" applyFill="1" applyAlignment="1">
      <alignment horizontal="right" vertical="center"/>
    </xf>
    <xf numFmtId="0" fontId="10" fillId="3" borderId="0" xfId="0" applyFont="1" applyFill="1" applyAlignment="1">
      <alignment horizontal="right" vertical="center" wrapText="1"/>
    </xf>
    <xf numFmtId="0" fontId="10" fillId="0" borderId="0" xfId="0" applyFont="1" applyFill="1" applyAlignment="1">
      <alignment horizontal="right" vertical="center"/>
    </xf>
    <xf numFmtId="0" fontId="17" fillId="0" borderId="0" xfId="0" applyFont="1" applyAlignment="1">
      <alignment horizontal="right" vertical="center"/>
    </xf>
    <xf numFmtId="0" fontId="18" fillId="7" borderId="0" xfId="0" applyFont="1" applyFill="1" applyAlignment="1">
      <alignment vertical="center" wrapText="1"/>
    </xf>
    <xf numFmtId="3" fontId="18" fillId="7" borderId="0" xfId="0" applyNumberFormat="1" applyFont="1" applyFill="1" applyAlignment="1">
      <alignment horizontal="right" vertical="center" wrapText="1"/>
    </xf>
    <xf numFmtId="0" fontId="18" fillId="7" borderId="0" xfId="0" applyFont="1" applyFill="1" applyAlignment="1">
      <alignment horizontal="right" vertical="center" wrapText="1"/>
    </xf>
    <xf numFmtId="0" fontId="18" fillId="7" borderId="5" xfId="0" applyFont="1" applyFill="1" applyBorder="1" applyAlignment="1">
      <alignment vertical="center" wrapText="1"/>
    </xf>
    <xf numFmtId="3" fontId="18" fillId="7" borderId="5" xfId="0" applyNumberFormat="1" applyFont="1" applyFill="1" applyBorder="1" applyAlignment="1">
      <alignment horizontal="right" vertical="center" wrapText="1"/>
    </xf>
    <xf numFmtId="0" fontId="18" fillId="7" borderId="5" xfId="0" applyFont="1" applyFill="1" applyBorder="1" applyAlignment="1">
      <alignment horizontal="right" vertical="center" wrapText="1"/>
    </xf>
    <xf numFmtId="9" fontId="18" fillId="7" borderId="5" xfId="0" applyNumberFormat="1" applyFont="1" applyFill="1" applyBorder="1" applyAlignment="1">
      <alignment horizontal="right" vertical="center" wrapText="1"/>
    </xf>
    <xf numFmtId="0" fontId="8" fillId="0" borderId="0" xfId="0" applyFont="1" applyAlignment="1"/>
    <xf numFmtId="0" fontId="0" fillId="0" borderId="0" xfId="0" applyAlignment="1">
      <alignment horizontal="right"/>
    </xf>
    <xf numFmtId="3" fontId="21" fillId="0" borderId="0" xfId="0" applyNumberFormat="1" applyFont="1" applyAlignment="1">
      <alignment wrapText="1"/>
    </xf>
    <xf numFmtId="3" fontId="21" fillId="0" borderId="0" xfId="0" applyNumberFormat="1" applyFont="1" applyAlignment="1">
      <alignment horizontal="center" wrapText="1"/>
    </xf>
    <xf numFmtId="9" fontId="21" fillId="0" borderId="0" xfId="2" applyFont="1" applyAlignment="1">
      <alignment horizontal="center" wrapText="1"/>
    </xf>
    <xf numFmtId="3" fontId="21" fillId="8" borderId="0" xfId="0" applyNumberFormat="1" applyFont="1" applyFill="1"/>
    <xf numFmtId="9" fontId="21" fillId="8" borderId="0" xfId="2" applyFont="1" applyFill="1"/>
    <xf numFmtId="3" fontId="21" fillId="8" borderId="0" xfId="0" applyNumberFormat="1" applyFont="1" applyFill="1" applyAlignment="1">
      <alignment horizontal="right"/>
    </xf>
    <xf numFmtId="3" fontId="20" fillId="0" borderId="0" xfId="0" applyNumberFormat="1" applyFont="1"/>
    <xf numFmtId="9" fontId="20" fillId="0" borderId="0" xfId="2" applyFont="1"/>
    <xf numFmtId="3" fontId="20" fillId="0" borderId="0" xfId="0" applyNumberFormat="1" applyFont="1" applyAlignment="1">
      <alignment horizontal="right"/>
    </xf>
    <xf numFmtId="3" fontId="22" fillId="0" borderId="0" xfId="0" applyNumberFormat="1" applyFont="1"/>
    <xf numFmtId="9" fontId="22" fillId="0" borderId="0" xfId="2" applyFont="1"/>
    <xf numFmtId="3" fontId="22" fillId="0" borderId="0" xfId="0" applyNumberFormat="1" applyFont="1" applyAlignment="1">
      <alignment horizontal="right"/>
    </xf>
    <xf numFmtId="3" fontId="23" fillId="8" borderId="0" xfId="0" applyNumberFormat="1" applyFont="1" applyFill="1"/>
    <xf numFmtId="9" fontId="23" fillId="8" borderId="0" xfId="2" applyFont="1" applyFill="1"/>
    <xf numFmtId="9" fontId="23" fillId="8" borderId="0" xfId="2" applyFont="1" applyFill="1" applyAlignment="1">
      <alignment horizontal="right"/>
    </xf>
    <xf numFmtId="9" fontId="22" fillId="0" borderId="0" xfId="2" applyFont="1" applyAlignment="1">
      <alignment horizontal="right"/>
    </xf>
    <xf numFmtId="9" fontId="20" fillId="0" borderId="0" xfId="2" applyFont="1" applyAlignment="1">
      <alignment horizontal="right"/>
    </xf>
    <xf numFmtId="9" fontId="21" fillId="8" borderId="0" xfId="2" applyFont="1" applyFill="1" applyAlignment="1">
      <alignment horizontal="right"/>
    </xf>
    <xf numFmtId="3" fontId="21" fillId="9" borderId="0" xfId="0" applyNumberFormat="1" applyFont="1" applyFill="1"/>
    <xf numFmtId="9" fontId="21" fillId="9" borderId="0" xfId="2" applyFont="1" applyFill="1"/>
    <xf numFmtId="3" fontId="21" fillId="9" borderId="0" xfId="0" applyNumberFormat="1" applyFont="1" applyFill="1" applyAlignment="1">
      <alignment horizontal="right"/>
    </xf>
    <xf numFmtId="0" fontId="25" fillId="4" borderId="0" xfId="0" applyFont="1" applyFill="1" applyAlignment="1">
      <alignment vertical="center"/>
    </xf>
    <xf numFmtId="3" fontId="25" fillId="4" borderId="0" xfId="0" applyNumberFormat="1" applyFont="1" applyFill="1" applyAlignment="1">
      <alignment horizontal="right" vertical="center" wrapText="1"/>
    </xf>
    <xf numFmtId="3" fontId="25" fillId="4" borderId="0" xfId="0" applyNumberFormat="1" applyFont="1" applyFill="1" applyAlignment="1">
      <alignment horizontal="right" vertical="center"/>
    </xf>
    <xf numFmtId="0" fontId="25" fillId="4" borderId="0" xfId="0" applyFont="1" applyFill="1" applyAlignment="1">
      <alignment horizontal="right" vertical="center" wrapText="1"/>
    </xf>
    <xf numFmtId="0" fontId="25" fillId="4" borderId="0" xfId="0" applyFont="1" applyFill="1" applyAlignment="1">
      <alignment horizontal="right" vertical="center"/>
    </xf>
    <xf numFmtId="0" fontId="24" fillId="4" borderId="5" xfId="0" applyFont="1" applyFill="1" applyBorder="1" applyAlignment="1">
      <alignment vertical="center"/>
    </xf>
    <xf numFmtId="3" fontId="24" fillId="4" borderId="5" xfId="0" applyNumberFormat="1" applyFont="1" applyFill="1" applyBorder="1" applyAlignment="1">
      <alignment horizontal="right" vertical="center"/>
    </xf>
    <xf numFmtId="3" fontId="24" fillId="4" borderId="5" xfId="0" applyNumberFormat="1" applyFont="1" applyFill="1" applyBorder="1" applyAlignment="1">
      <alignment horizontal="right" vertical="center" wrapText="1"/>
    </xf>
    <xf numFmtId="0" fontId="24" fillId="4" borderId="5" xfId="0" applyFont="1" applyFill="1" applyBorder="1" applyAlignment="1">
      <alignment horizontal="right" vertical="center" wrapText="1"/>
    </xf>
    <xf numFmtId="0" fontId="25" fillId="0" borderId="0" xfId="0" applyFont="1" applyAlignment="1">
      <alignment horizontal="right" vertical="center"/>
    </xf>
    <xf numFmtId="0" fontId="24" fillId="3" borderId="7" xfId="0" applyFont="1" applyFill="1" applyBorder="1" applyAlignment="1">
      <alignment vertical="center"/>
    </xf>
    <xf numFmtId="0" fontId="25" fillId="10" borderId="0" xfId="0" applyFont="1" applyFill="1" applyAlignment="1">
      <alignment vertical="center"/>
    </xf>
    <xf numFmtId="0" fontId="25" fillId="10" borderId="0" xfId="0" applyFont="1" applyFill="1" applyAlignment="1">
      <alignment horizontal="right" vertical="center"/>
    </xf>
    <xf numFmtId="3" fontId="25" fillId="10" borderId="0" xfId="0" applyNumberFormat="1" applyFont="1" applyFill="1" applyAlignment="1">
      <alignment horizontal="right" vertical="center"/>
    </xf>
    <xf numFmtId="0" fontId="25" fillId="10" borderId="0" xfId="0" applyFont="1" applyFill="1" applyAlignment="1">
      <alignment horizontal="right" vertical="center" wrapText="1"/>
    </xf>
    <xf numFmtId="0" fontId="24" fillId="10" borderId="0" xfId="0" applyFont="1" applyFill="1" applyAlignment="1">
      <alignment vertical="center"/>
    </xf>
    <xf numFmtId="0" fontId="24" fillId="10" borderId="0" xfId="0" applyFont="1" applyFill="1" applyAlignment="1">
      <alignment horizontal="right" vertical="center"/>
    </xf>
    <xf numFmtId="0" fontId="11" fillId="0" borderId="0" xfId="0" applyFont="1" applyAlignment="1">
      <alignment vertical="center"/>
    </xf>
    <xf numFmtId="0" fontId="11" fillId="0" borderId="0" xfId="0" applyFont="1" applyAlignment="1">
      <alignment horizontal="left" vertical="center" indent="1"/>
    </xf>
    <xf numFmtId="0" fontId="10" fillId="0" borderId="5" xfId="0" applyFont="1" applyBorder="1" applyAlignment="1">
      <alignment vertical="center"/>
    </xf>
    <xf numFmtId="3" fontId="10" fillId="0" borderId="5" xfId="0" applyNumberFormat="1" applyFont="1" applyBorder="1" applyAlignment="1">
      <alignment horizontal="right" vertical="center"/>
    </xf>
    <xf numFmtId="0" fontId="10" fillId="0" borderId="5" xfId="0" applyFont="1" applyBorder="1" applyAlignment="1">
      <alignment horizontal="right" vertical="center"/>
    </xf>
    <xf numFmtId="0" fontId="10" fillId="3" borderId="7"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24" fillId="0" borderId="0" xfId="0" applyFont="1" applyAlignment="1">
      <alignment vertical="center"/>
    </xf>
    <xf numFmtId="0" fontId="24" fillId="4" borderId="4" xfId="0" applyFont="1" applyFill="1" applyBorder="1" applyAlignment="1">
      <alignment horizontal="right" vertical="center"/>
    </xf>
    <xf numFmtId="3" fontId="24" fillId="4" borderId="4" xfId="0" applyNumberFormat="1" applyFont="1" applyFill="1" applyBorder="1" applyAlignment="1">
      <alignment horizontal="right" vertical="center"/>
    </xf>
    <xf numFmtId="0" fontId="25" fillId="4" borderId="4" xfId="0" applyFont="1" applyFill="1" applyBorder="1" applyAlignment="1">
      <alignment vertical="center"/>
    </xf>
    <xf numFmtId="0" fontId="25" fillId="4" borderId="4" xfId="0" applyFont="1" applyFill="1" applyBorder="1" applyAlignment="1">
      <alignment horizontal="right" vertical="center"/>
    </xf>
    <xf numFmtId="3" fontId="25" fillId="4" borderId="4" xfId="0" applyNumberFormat="1" applyFont="1" applyFill="1" applyBorder="1" applyAlignment="1">
      <alignment horizontal="right" vertical="center"/>
    </xf>
    <xf numFmtId="0" fontId="25" fillId="4" borderId="7" xfId="0" applyFont="1" applyFill="1" applyBorder="1" applyAlignment="1">
      <alignment vertical="center"/>
    </xf>
    <xf numFmtId="0" fontId="25" fillId="4" borderId="7" xfId="0" applyFont="1" applyFill="1" applyBorder="1" applyAlignment="1">
      <alignment horizontal="right" vertical="center"/>
    </xf>
    <xf numFmtId="3" fontId="25" fillId="4" borderId="7" xfId="0" applyNumberFormat="1" applyFont="1" applyFill="1" applyBorder="1" applyAlignment="1">
      <alignment horizontal="right" vertical="center"/>
    </xf>
    <xf numFmtId="0" fontId="25" fillId="4" borderId="6" xfId="0" applyFont="1" applyFill="1" applyBorder="1" applyAlignment="1">
      <alignment vertical="center"/>
    </xf>
    <xf numFmtId="0" fontId="25" fillId="4" borderId="6" xfId="0" applyFont="1" applyFill="1" applyBorder="1" applyAlignment="1">
      <alignment horizontal="right" vertical="center"/>
    </xf>
    <xf numFmtId="3" fontId="25" fillId="0" borderId="0" xfId="0" applyNumberFormat="1" applyFont="1" applyAlignment="1">
      <alignment horizontal="right" vertical="center"/>
    </xf>
    <xf numFmtId="0" fontId="24" fillId="3" borderId="7" xfId="0" applyFont="1" applyFill="1" applyBorder="1" applyAlignment="1">
      <alignment horizontal="right" vertical="center"/>
    </xf>
    <xf numFmtId="3" fontId="24" fillId="3" borderId="7" xfId="0" applyNumberFormat="1" applyFont="1" applyFill="1" applyBorder="1" applyAlignment="1">
      <alignment horizontal="right" vertical="center"/>
    </xf>
    <xf numFmtId="164" fontId="26" fillId="11" borderId="8" xfId="0" applyNumberFormat="1" applyFont="1" applyFill="1" applyBorder="1" applyAlignment="1">
      <alignment horizontal="left" vertical="center"/>
    </xf>
    <xf numFmtId="164" fontId="27" fillId="11" borderId="8" xfId="0" applyNumberFormat="1" applyFont="1" applyFill="1" applyBorder="1" applyAlignment="1">
      <alignment horizontal="right" wrapText="1"/>
    </xf>
    <xf numFmtId="164" fontId="27" fillId="11" borderId="8" xfId="0" applyNumberFormat="1" applyFont="1" applyFill="1" applyBorder="1" applyAlignment="1">
      <alignment horizontal="right" vertical="center" wrapText="1"/>
    </xf>
    <xf numFmtId="164" fontId="27" fillId="11" borderId="9" xfId="0" applyNumberFormat="1" applyFont="1" applyFill="1" applyBorder="1" applyAlignment="1">
      <alignment horizontal="right" vertical="center" wrapText="1"/>
    </xf>
    <xf numFmtId="164" fontId="28" fillId="12" borderId="0" xfId="0" applyNumberFormat="1" applyFont="1" applyFill="1" applyBorder="1" applyAlignment="1">
      <alignment horizontal="left" vertical="center"/>
    </xf>
    <xf numFmtId="165" fontId="28" fillId="0" borderId="0" xfId="0" applyNumberFormat="1" applyFont="1" applyFill="1" applyBorder="1" applyAlignment="1">
      <alignment horizontal="right" vertical="center"/>
    </xf>
    <xf numFmtId="165" fontId="28" fillId="12" borderId="10" xfId="0" applyNumberFormat="1" applyFont="1" applyFill="1" applyBorder="1" applyAlignment="1">
      <alignment horizontal="right" vertical="center"/>
    </xf>
    <xf numFmtId="164" fontId="28" fillId="12" borderId="0" xfId="0" applyNumberFormat="1" applyFont="1" applyFill="1" applyBorder="1" applyAlignment="1">
      <alignment horizontal="right" vertical="center"/>
    </xf>
    <xf numFmtId="165" fontId="28" fillId="12" borderId="0" xfId="0" applyNumberFormat="1" applyFont="1" applyFill="1" applyBorder="1" applyAlignment="1">
      <alignment horizontal="right" vertical="center"/>
    </xf>
    <xf numFmtId="164" fontId="28" fillId="0" borderId="0" xfId="0" applyNumberFormat="1" applyFont="1" applyFill="1" applyBorder="1" applyAlignment="1">
      <alignment horizontal="right" vertical="center"/>
    </xf>
    <xf numFmtId="164" fontId="28" fillId="12" borderId="10" xfId="0" applyNumberFormat="1" applyFont="1" applyFill="1" applyBorder="1" applyAlignment="1">
      <alignment horizontal="right" vertical="center"/>
    </xf>
    <xf numFmtId="164" fontId="27" fillId="11" borderId="8" xfId="0" applyNumberFormat="1" applyFont="1" applyFill="1" applyBorder="1" applyAlignment="1">
      <alignment horizontal="left" vertical="center"/>
    </xf>
    <xf numFmtId="165" fontId="27" fillId="11" borderId="8" xfId="0" applyNumberFormat="1" applyFont="1" applyFill="1" applyBorder="1" applyAlignment="1">
      <alignment horizontal="right" vertical="center" wrapText="1"/>
    </xf>
    <xf numFmtId="165" fontId="27" fillId="11" borderId="9" xfId="0" applyNumberFormat="1" applyFont="1" applyFill="1" applyBorder="1" applyAlignment="1">
      <alignment horizontal="right" vertical="center" wrapText="1"/>
    </xf>
    <xf numFmtId="164" fontId="27" fillId="11" borderId="8" xfId="0" applyNumberFormat="1" applyFont="1" applyFill="1" applyBorder="1" applyAlignment="1">
      <alignment horizontal="right" vertical="center"/>
    </xf>
    <xf numFmtId="164" fontId="27" fillId="12" borderId="5" xfId="0" applyNumberFormat="1" applyFont="1" applyFill="1" applyBorder="1" applyAlignment="1">
      <alignment horizontal="left" vertical="center"/>
    </xf>
    <xf numFmtId="164" fontId="27" fillId="12" borderId="11" xfId="0" applyNumberFormat="1" applyFont="1" applyFill="1" applyBorder="1" applyAlignment="1">
      <alignment horizontal="left" vertical="center"/>
    </xf>
    <xf numFmtId="164" fontId="27" fillId="12" borderId="5" xfId="0" applyNumberFormat="1" applyFont="1" applyFill="1" applyBorder="1" applyAlignment="1">
      <alignment horizontal="right" vertical="center"/>
    </xf>
    <xf numFmtId="164" fontId="27" fillId="12" borderId="11" xfId="0" applyNumberFormat="1" applyFont="1" applyFill="1" applyBorder="1" applyAlignment="1">
      <alignment horizontal="right" vertical="center"/>
    </xf>
    <xf numFmtId="43" fontId="27" fillId="12" borderId="5" xfId="0" applyNumberFormat="1" applyFont="1" applyFill="1" applyBorder="1" applyAlignment="1">
      <alignment horizontal="right" vertical="center"/>
    </xf>
    <xf numFmtId="164" fontId="28" fillId="0" borderId="0" xfId="0" applyNumberFormat="1" applyFont="1" applyFill="1" applyBorder="1" applyAlignment="1">
      <alignment horizontal="left" vertical="center"/>
    </xf>
    <xf numFmtId="164" fontId="28" fillId="12" borderId="10" xfId="0" applyNumberFormat="1" applyFont="1" applyFill="1" applyBorder="1" applyAlignment="1">
      <alignment horizontal="left" vertical="center"/>
    </xf>
    <xf numFmtId="164" fontId="29" fillId="11" borderId="8" xfId="0" applyNumberFormat="1" applyFont="1" applyFill="1" applyBorder="1" applyAlignment="1">
      <alignment horizontal="left"/>
    </xf>
    <xf numFmtId="164" fontId="29" fillId="11" borderId="8" xfId="0" applyNumberFormat="1" applyFont="1" applyFill="1" applyBorder="1" applyAlignment="1">
      <alignment horizontal="right" wrapText="1"/>
    </xf>
    <xf numFmtId="0" fontId="30" fillId="0" borderId="0" xfId="0" applyFont="1" applyFill="1" applyBorder="1" applyAlignment="1">
      <alignment vertical="center"/>
    </xf>
    <xf numFmtId="165" fontId="30" fillId="0" borderId="0" xfId="1" applyNumberFormat="1" applyFont="1" applyFill="1" applyBorder="1" applyAlignment="1">
      <alignment horizontal="right" vertical="center"/>
    </xf>
    <xf numFmtId="165" fontId="30" fillId="0" borderId="0" xfId="1" applyNumberFormat="1" applyFont="1" applyFill="1" applyBorder="1" applyAlignment="1">
      <alignment vertical="center"/>
    </xf>
    <xf numFmtId="164" fontId="30" fillId="0" borderId="0" xfId="0" applyNumberFormat="1" applyFont="1" applyFill="1" applyBorder="1" applyAlignment="1">
      <alignment horizontal="right"/>
    </xf>
    <xf numFmtId="164" fontId="30" fillId="0" borderId="0" xfId="0" applyNumberFormat="1" applyFont="1" applyFill="1" applyBorder="1" applyAlignment="1">
      <alignment vertical="center"/>
    </xf>
    <xf numFmtId="0" fontId="30" fillId="0" borderId="0" xfId="0" applyFont="1" applyFill="1" applyBorder="1" applyAlignment="1">
      <alignment horizontal="left" vertical="center" indent="1"/>
    </xf>
    <xf numFmtId="0" fontId="29" fillId="0" borderId="5" xfId="0" applyFont="1" applyFill="1" applyBorder="1" applyAlignment="1">
      <alignment vertical="center"/>
    </xf>
    <xf numFmtId="165" fontId="29" fillId="0" borderId="5" xfId="1" applyNumberFormat="1" applyFont="1" applyFill="1" applyBorder="1" applyAlignment="1">
      <alignment horizontal="right" vertical="center"/>
    </xf>
    <xf numFmtId="165" fontId="29" fillId="0" borderId="5" xfId="1" applyNumberFormat="1" applyFont="1" applyFill="1" applyBorder="1" applyAlignment="1">
      <alignment vertical="center"/>
    </xf>
    <xf numFmtId="164" fontId="29" fillId="0" borderId="5" xfId="0" applyNumberFormat="1" applyFont="1" applyFill="1" applyBorder="1" applyAlignment="1">
      <alignment vertical="center"/>
    </xf>
    <xf numFmtId="164" fontId="30" fillId="0" borderId="12" xfId="0" applyNumberFormat="1" applyFont="1" applyFill="1" applyBorder="1" applyAlignment="1">
      <alignment horizontal="right"/>
    </xf>
    <xf numFmtId="165" fontId="29" fillId="11" borderId="8" xfId="1" applyNumberFormat="1" applyFont="1" applyFill="1" applyBorder="1" applyAlignment="1">
      <alignment horizontal="right" wrapText="1"/>
    </xf>
    <xf numFmtId="165" fontId="29" fillId="11" borderId="8" xfId="1" applyNumberFormat="1" applyFont="1" applyFill="1" applyBorder="1" applyAlignment="1">
      <alignment vertical="center" wrapText="1"/>
    </xf>
    <xf numFmtId="164" fontId="29" fillId="13" borderId="0" xfId="0" applyNumberFormat="1" applyFont="1" applyFill="1" applyBorder="1" applyAlignment="1">
      <alignment horizontal="right"/>
    </xf>
    <xf numFmtId="0" fontId="6" fillId="0" borderId="0" xfId="3" applyAlignment="1">
      <alignment vertical="center"/>
    </xf>
    <xf numFmtId="0" fontId="29" fillId="14" borderId="13" xfId="0" applyFont="1" applyFill="1" applyBorder="1" applyAlignment="1">
      <alignment horizontal="right" wrapText="1"/>
    </xf>
    <xf numFmtId="0" fontId="29" fillId="14" borderId="14" xfId="0" applyFont="1" applyFill="1" applyBorder="1" applyAlignment="1">
      <alignment horizontal="right" wrapText="1"/>
    </xf>
    <xf numFmtId="0" fontId="32" fillId="0" borderId="0" xfId="0" applyFont="1" applyFill="1" applyBorder="1" applyAlignment="1">
      <alignment vertical="top" wrapText="1"/>
    </xf>
    <xf numFmtId="164" fontId="30" fillId="0" borderId="10" xfId="0" applyNumberFormat="1" applyFont="1" applyFill="1" applyBorder="1" applyAlignment="1">
      <alignment horizontal="right"/>
    </xf>
    <xf numFmtId="0" fontId="32" fillId="0" borderId="0" xfId="0" applyFont="1" applyFill="1" applyBorder="1" applyAlignment="1">
      <alignment horizontal="left" vertical="top" wrapText="1"/>
    </xf>
    <xf numFmtId="0" fontId="32" fillId="0" borderId="13" xfId="0" applyFont="1" applyFill="1" applyBorder="1" applyAlignment="1">
      <alignment horizontal="left" vertical="top" wrapText="1"/>
    </xf>
    <xf numFmtId="164" fontId="30" fillId="0" borderId="13" xfId="0" applyNumberFormat="1" applyFont="1" applyFill="1" applyBorder="1" applyAlignment="1">
      <alignment horizontal="right"/>
    </xf>
    <xf numFmtId="164" fontId="30" fillId="0" borderId="14" xfId="0" applyNumberFormat="1" applyFont="1" applyFill="1" applyBorder="1" applyAlignment="1">
      <alignment horizontal="right"/>
    </xf>
    <xf numFmtId="0" fontId="33" fillId="15" borderId="0" xfId="0" applyFont="1" applyFill="1" applyBorder="1" applyAlignment="1">
      <alignment horizontal="left" vertical="top" wrapText="1"/>
    </xf>
    <xf numFmtId="164" fontId="33" fillId="15" borderId="0" xfId="0" applyNumberFormat="1" applyFont="1" applyFill="1" applyBorder="1" applyAlignment="1">
      <alignment horizontal="left" vertical="top" wrapText="1"/>
    </xf>
    <xf numFmtId="164" fontId="33" fillId="15" borderId="10" xfId="0" applyNumberFormat="1" applyFont="1" applyFill="1" applyBorder="1" applyAlignment="1">
      <alignment horizontal="left" vertical="top" wrapText="1"/>
    </xf>
    <xf numFmtId="1" fontId="32" fillId="0" borderId="0" xfId="0" applyNumberFormat="1" applyFont="1" applyFill="1" applyBorder="1" applyAlignment="1">
      <alignment horizontal="right" vertical="top" wrapText="1"/>
    </xf>
    <xf numFmtId="1" fontId="32" fillId="0" borderId="10" xfId="0" applyNumberFormat="1" applyFont="1" applyFill="1" applyBorder="1" applyAlignment="1">
      <alignment horizontal="right" vertical="top" wrapText="1"/>
    </xf>
    <xf numFmtId="1" fontId="32" fillId="0" borderId="13" xfId="0" applyNumberFormat="1" applyFont="1" applyFill="1" applyBorder="1" applyAlignment="1">
      <alignment horizontal="right" vertical="top" wrapText="1"/>
    </xf>
    <xf numFmtId="164" fontId="33" fillId="15" borderId="8" xfId="0" applyNumberFormat="1" applyFont="1" applyFill="1" applyBorder="1" applyAlignment="1">
      <alignment horizontal="left" vertical="top" wrapText="1"/>
    </xf>
    <xf numFmtId="165" fontId="32" fillId="0" borderId="0" xfId="1" applyNumberFormat="1" applyFont="1" applyFill="1" applyBorder="1" applyAlignment="1">
      <alignment horizontal="left" vertical="top" wrapText="1"/>
    </xf>
    <xf numFmtId="165" fontId="32" fillId="0" borderId="10" xfId="1" applyNumberFormat="1" applyFont="1" applyFill="1" applyBorder="1" applyAlignment="1">
      <alignment horizontal="left" vertical="top" wrapText="1"/>
    </xf>
    <xf numFmtId="0" fontId="33" fillId="15" borderId="8" xfId="0" applyFont="1" applyFill="1" applyBorder="1" applyAlignment="1">
      <alignment horizontal="left" vertical="top" wrapText="1"/>
    </xf>
    <xf numFmtId="165" fontId="33" fillId="15" borderId="8" xfId="1" applyNumberFormat="1" applyFont="1" applyFill="1" applyBorder="1" applyAlignment="1">
      <alignment horizontal="left" vertical="top" wrapText="1"/>
    </xf>
    <xf numFmtId="165" fontId="33" fillId="15" borderId="9" xfId="1" applyNumberFormat="1" applyFont="1" applyFill="1" applyBorder="1" applyAlignment="1">
      <alignment horizontal="left" vertical="top" wrapText="1"/>
    </xf>
    <xf numFmtId="9" fontId="0" fillId="0" borderId="0" xfId="2" applyFont="1"/>
    <xf numFmtId="3" fontId="34" fillId="0" borderId="0" xfId="0" applyNumberFormat="1" applyFont="1" applyFill="1" applyBorder="1" applyAlignment="1">
      <alignment wrapText="1"/>
    </xf>
    <xf numFmtId="3" fontId="34" fillId="0" borderId="0" xfId="0" applyNumberFormat="1" applyFont="1" applyFill="1" applyBorder="1" applyAlignment="1">
      <alignment horizontal="center" wrapText="1"/>
    </xf>
    <xf numFmtId="9" fontId="34" fillId="0" borderId="0" xfId="2" applyFont="1" applyFill="1" applyBorder="1" applyAlignment="1">
      <alignment horizontal="center" wrapText="1"/>
    </xf>
    <xf numFmtId="3" fontId="34" fillId="14" borderId="0" xfId="0" applyNumberFormat="1" applyFont="1" applyFill="1" applyBorder="1"/>
    <xf numFmtId="9" fontId="34" fillId="14" borderId="0" xfId="2" applyFont="1" applyFill="1" applyBorder="1"/>
    <xf numFmtId="3" fontId="35" fillId="0" borderId="0" xfId="0" applyNumberFormat="1" applyFont="1" applyFill="1" applyBorder="1"/>
    <xf numFmtId="9" fontId="35" fillId="0" borderId="0" xfId="2" applyFont="1" applyFill="1" applyBorder="1"/>
    <xf numFmtId="3" fontId="36" fillId="0" borderId="0" xfId="0" applyNumberFormat="1" applyFont="1" applyFill="1" applyBorder="1"/>
    <xf numFmtId="9" fontId="36" fillId="0" borderId="0" xfId="2" applyFont="1" applyFill="1" applyBorder="1"/>
    <xf numFmtId="3" fontId="35" fillId="16" borderId="0" xfId="0" applyNumberFormat="1" applyFont="1" applyFill="1" applyBorder="1"/>
    <xf numFmtId="3" fontId="37" fillId="14" borderId="0" xfId="0" applyNumberFormat="1" applyFont="1" applyFill="1" applyBorder="1"/>
    <xf numFmtId="9" fontId="37" fillId="14" borderId="0" xfId="2" applyFont="1" applyFill="1" applyBorder="1"/>
    <xf numFmtId="3" fontId="34" fillId="17" borderId="0" xfId="0" applyNumberFormat="1" applyFont="1" applyFill="1" applyBorder="1"/>
    <xf numFmtId="9" fontId="34" fillId="17" borderId="0" xfId="2" applyFont="1" applyFill="1" applyBorder="1"/>
    <xf numFmtId="0" fontId="38" fillId="0" borderId="0" xfId="0" applyFont="1"/>
    <xf numFmtId="0" fontId="39" fillId="0" borderId="0" xfId="0" applyFont="1"/>
    <xf numFmtId="0" fontId="39" fillId="0" borderId="13" xfId="0" applyFont="1" applyBorder="1"/>
    <xf numFmtId="0" fontId="38" fillId="0" borderId="13" xfId="0" applyFont="1" applyBorder="1" applyAlignment="1">
      <alignment horizontal="center"/>
    </xf>
    <xf numFmtId="0" fontId="39" fillId="0" borderId="13" xfId="0" applyFont="1" applyBorder="1" applyAlignment="1">
      <alignment horizontal="center"/>
    </xf>
    <xf numFmtId="165" fontId="38" fillId="0" borderId="0" xfId="1" applyNumberFormat="1" applyFont="1"/>
    <xf numFmtId="165" fontId="39" fillId="0" borderId="0" xfId="1" applyNumberFormat="1" applyFont="1"/>
    <xf numFmtId="0" fontId="38" fillId="0" borderId="13" xfId="0" applyFont="1" applyBorder="1"/>
    <xf numFmtId="165" fontId="38" fillId="0" borderId="13" xfId="1" applyNumberFormat="1" applyFont="1" applyBorder="1"/>
    <xf numFmtId="165" fontId="39" fillId="0" borderId="13" xfId="1" applyNumberFormat="1" applyFont="1" applyBorder="1"/>
    <xf numFmtId="0" fontId="39" fillId="0" borderId="15" xfId="0" applyFont="1" applyBorder="1"/>
    <xf numFmtId="165" fontId="39" fillId="0" borderId="15" xfId="1" applyNumberFormat="1" applyFont="1" applyBorder="1"/>
    <xf numFmtId="165" fontId="40" fillId="0" borderId="0" xfId="1" applyNumberFormat="1" applyFont="1"/>
    <xf numFmtId="165" fontId="40" fillId="0" borderId="13" xfId="1" applyNumberFormat="1" applyFont="1" applyBorder="1"/>
    <xf numFmtId="3" fontId="41" fillId="0" borderId="0" xfId="0" applyNumberFormat="1" applyFont="1" applyAlignment="1">
      <alignment wrapText="1"/>
    </xf>
    <xf numFmtId="3" fontId="41" fillId="0" borderId="0" xfId="0" applyNumberFormat="1" applyFont="1" applyAlignment="1">
      <alignment horizontal="center" wrapText="1"/>
    </xf>
    <xf numFmtId="9" fontId="41" fillId="0" borderId="0" xfId="2" applyFont="1" applyAlignment="1">
      <alignment horizontal="center" wrapText="1"/>
    </xf>
    <xf numFmtId="9" fontId="41" fillId="0" borderId="0" xfId="2" applyFont="1" applyAlignment="1">
      <alignment horizontal="right" wrapText="1"/>
    </xf>
    <xf numFmtId="3" fontId="41" fillId="8" borderId="0" xfId="0" applyNumberFormat="1" applyFont="1" applyFill="1"/>
    <xf numFmtId="9" fontId="41" fillId="8" borderId="0" xfId="2" applyFont="1" applyFill="1"/>
    <xf numFmtId="9" fontId="41" fillId="8" borderId="0" xfId="2" applyFont="1" applyFill="1" applyAlignment="1">
      <alignment horizontal="right"/>
    </xf>
    <xf numFmtId="3" fontId="42" fillId="0" borderId="0" xfId="0" applyNumberFormat="1" applyFont="1"/>
    <xf numFmtId="166" fontId="36" fillId="0" borderId="0" xfId="1" applyNumberFormat="1" applyFont="1" applyFill="1" applyAlignment="1">
      <alignment horizontal="right"/>
    </xf>
    <xf numFmtId="9" fontId="42" fillId="0" borderId="0" xfId="2" applyFont="1" applyAlignment="1">
      <alignment horizontal="right"/>
    </xf>
    <xf numFmtId="9" fontId="42" fillId="0" borderId="0" xfId="2" applyFont="1"/>
    <xf numFmtId="3" fontId="42" fillId="0" borderId="0" xfId="0" applyNumberFormat="1" applyFont="1" applyAlignment="1">
      <alignment horizontal="right"/>
    </xf>
    <xf numFmtId="3" fontId="41" fillId="8" borderId="0" xfId="0" applyNumberFormat="1" applyFont="1" applyFill="1" applyAlignment="1">
      <alignment horizontal="right"/>
    </xf>
    <xf numFmtId="3" fontId="43" fillId="0" borderId="0" xfId="0" applyNumberFormat="1" applyFont="1"/>
    <xf numFmtId="9" fontId="43" fillId="0" borderId="0" xfId="2" applyFont="1" applyAlignment="1">
      <alignment horizontal="right"/>
    </xf>
    <xf numFmtId="9" fontId="43" fillId="0" borderId="0" xfId="2" applyFont="1"/>
    <xf numFmtId="3" fontId="43" fillId="0" borderId="0" xfId="0" applyNumberFormat="1" applyFont="1" applyAlignment="1">
      <alignment horizontal="right"/>
    </xf>
    <xf numFmtId="3" fontId="44" fillId="8" borderId="0" xfId="0" applyNumberFormat="1" applyFont="1" applyFill="1"/>
    <xf numFmtId="9" fontId="44" fillId="8" borderId="0" xfId="2" applyFont="1" applyFill="1" applyAlignment="1">
      <alignment horizontal="right"/>
    </xf>
    <xf numFmtId="9" fontId="44" fillId="8" borderId="0" xfId="2" applyFont="1" applyFill="1"/>
    <xf numFmtId="3" fontId="41" fillId="9" borderId="0" xfId="0" applyNumberFormat="1" applyFont="1" applyFill="1"/>
    <xf numFmtId="9" fontId="41" fillId="9" borderId="0" xfId="2" applyFont="1" applyFill="1" applyAlignment="1">
      <alignment horizontal="right"/>
    </xf>
    <xf numFmtId="9" fontId="41" fillId="9" borderId="0" xfId="2" applyFont="1" applyFill="1"/>
    <xf numFmtId="3" fontId="42" fillId="0" borderId="0" xfId="0" applyNumberFormat="1" applyFont="1" applyFill="1"/>
    <xf numFmtId="3" fontId="45" fillId="0" borderId="0" xfId="0" applyNumberFormat="1" applyFont="1" applyFill="1" applyAlignment="1">
      <alignment horizontal="right" vertical="center"/>
    </xf>
    <xf numFmtId="3" fontId="45" fillId="0" borderId="0" xfId="0" applyNumberFormat="1" applyFont="1" applyFill="1" applyAlignment="1">
      <alignment vertical="center"/>
    </xf>
    <xf numFmtId="3" fontId="41" fillId="0" borderId="0" xfId="0" applyNumberFormat="1" applyFont="1" applyFill="1"/>
    <xf numFmtId="9" fontId="41" fillId="0" borderId="0" xfId="2" applyFont="1" applyFill="1" applyAlignment="1">
      <alignment horizontal="right"/>
    </xf>
    <xf numFmtId="0" fontId="39" fillId="0" borderId="0" xfId="0" applyFont="1" applyFill="1"/>
    <xf numFmtId="0" fontId="38" fillId="0" borderId="0" xfId="0" applyFont="1" applyFill="1"/>
    <xf numFmtId="0" fontId="38" fillId="0" borderId="0" xfId="0" applyFont="1" applyAlignment="1">
      <alignment horizontal="center"/>
    </xf>
    <xf numFmtId="165" fontId="41" fillId="8" borderId="0" xfId="1" applyNumberFormat="1" applyFont="1" applyFill="1"/>
    <xf numFmtId="165" fontId="42" fillId="0" borderId="0" xfId="1" applyNumberFormat="1" applyFont="1"/>
    <xf numFmtId="0" fontId="42" fillId="0" borderId="0" xfId="0" applyFont="1" applyFill="1"/>
    <xf numFmtId="165" fontId="43" fillId="0" borderId="0" xfId="1" applyNumberFormat="1" applyFont="1"/>
    <xf numFmtId="165" fontId="38" fillId="0" borderId="0" xfId="0" applyNumberFormat="1" applyFont="1"/>
    <xf numFmtId="3" fontId="38" fillId="0" borderId="0" xfId="0" applyNumberFormat="1" applyFont="1"/>
    <xf numFmtId="0" fontId="11" fillId="4" borderId="0" xfId="0" applyFont="1" applyFill="1" applyBorder="1" applyAlignment="1">
      <alignment vertical="center"/>
    </xf>
    <xf numFmtId="3" fontId="11" fillId="4" borderId="0" xfId="0" applyNumberFormat="1" applyFont="1" applyFill="1" applyBorder="1" applyAlignment="1">
      <alignment horizontal="right" vertical="center"/>
    </xf>
    <xf numFmtId="0" fontId="11" fillId="4" borderId="0" xfId="0" applyFont="1" applyFill="1" applyBorder="1" applyAlignment="1">
      <alignment horizontal="right" vertical="center"/>
    </xf>
    <xf numFmtId="3" fontId="11" fillId="4" borderId="10" xfId="0" applyNumberFormat="1" applyFont="1" applyFill="1" applyBorder="1" applyAlignment="1">
      <alignment horizontal="right" vertical="center"/>
    </xf>
    <xf numFmtId="0" fontId="11" fillId="4" borderId="10" xfId="0" applyFont="1" applyFill="1" applyBorder="1" applyAlignment="1">
      <alignment horizontal="right" vertical="center"/>
    </xf>
    <xf numFmtId="0" fontId="11" fillId="0" borderId="0" xfId="0" applyFont="1" applyBorder="1" applyAlignment="1">
      <alignment horizontal="right" vertical="center"/>
    </xf>
    <xf numFmtId="0" fontId="10" fillId="3" borderId="8" xfId="0" applyFont="1" applyFill="1" applyBorder="1" applyAlignment="1">
      <alignment vertical="center"/>
    </xf>
    <xf numFmtId="3" fontId="10" fillId="3" borderId="8" xfId="0" applyNumberFormat="1" applyFont="1" applyFill="1" applyBorder="1" applyAlignment="1">
      <alignment horizontal="right" vertical="center" wrapText="1"/>
    </xf>
    <xf numFmtId="0" fontId="10" fillId="3" borderId="8" xfId="0" applyFont="1" applyFill="1" applyBorder="1" applyAlignment="1">
      <alignment horizontal="right" vertical="center" wrapText="1"/>
    </xf>
    <xf numFmtId="164" fontId="46" fillId="11" borderId="8" xfId="0" applyNumberFormat="1" applyFont="1" applyFill="1" applyBorder="1" applyAlignment="1">
      <alignment horizontal="left" vertical="center"/>
    </xf>
    <xf numFmtId="164" fontId="29" fillId="11" borderId="8" xfId="0" applyNumberFormat="1" applyFont="1" applyFill="1" applyBorder="1" applyAlignment="1">
      <alignment horizontal="right" vertical="center" wrapText="1"/>
    </xf>
    <xf numFmtId="0" fontId="24" fillId="3" borderId="8" xfId="0" applyFont="1" applyFill="1" applyBorder="1" applyAlignment="1">
      <alignment horizontal="right" vertical="center" wrapText="1"/>
    </xf>
    <xf numFmtId="0" fontId="24" fillId="3" borderId="0" xfId="0" applyFont="1" applyFill="1" applyBorder="1" applyAlignment="1">
      <alignment horizontal="right" vertical="center" wrapText="1"/>
    </xf>
    <xf numFmtId="0" fontId="24" fillId="3" borderId="15" xfId="0" applyFont="1" applyFill="1" applyBorder="1" applyAlignment="1">
      <alignment vertical="center"/>
    </xf>
    <xf numFmtId="3" fontId="24" fillId="3" borderId="15" xfId="0" applyNumberFormat="1" applyFont="1" applyFill="1" applyBorder="1" applyAlignment="1">
      <alignment horizontal="right" vertical="center" wrapText="1"/>
    </xf>
    <xf numFmtId="0" fontId="24" fillId="3" borderId="15" xfId="0" applyFont="1" applyFill="1" applyBorder="1" applyAlignment="1">
      <alignment horizontal="right" vertical="center" wrapText="1"/>
    </xf>
    <xf numFmtId="3" fontId="11" fillId="0" borderId="0" xfId="0" applyNumberFormat="1" applyFont="1" applyBorder="1" applyAlignment="1">
      <alignment vertical="center"/>
    </xf>
    <xf numFmtId="3" fontId="10" fillId="3" borderId="8" xfId="0" applyNumberFormat="1" applyFont="1" applyFill="1" applyBorder="1" applyAlignment="1">
      <alignment horizontal="right" vertical="center"/>
    </xf>
    <xf numFmtId="0" fontId="10" fillId="3" borderId="8" xfId="0" applyFont="1" applyFill="1" applyBorder="1" applyAlignment="1">
      <alignment horizontal="right" vertical="center"/>
    </xf>
    <xf numFmtId="9" fontId="10" fillId="3" borderId="8" xfId="0" applyNumberFormat="1" applyFont="1" applyFill="1" applyBorder="1" applyAlignment="1">
      <alignment horizontal="right" vertical="center" wrapText="1"/>
    </xf>
    <xf numFmtId="9" fontId="10" fillId="3" borderId="8" xfId="0" applyNumberFormat="1" applyFont="1" applyFill="1" applyBorder="1" applyAlignment="1">
      <alignment horizontal="right" vertical="center"/>
    </xf>
    <xf numFmtId="0" fontId="13" fillId="0" borderId="0" xfId="0" applyFont="1" applyBorder="1" applyAlignment="1">
      <alignment vertical="center" wrapText="1"/>
    </xf>
    <xf numFmtId="9" fontId="11" fillId="0" borderId="0" xfId="0" applyNumberFormat="1" applyFont="1" applyBorder="1" applyAlignment="1">
      <alignment horizontal="right" vertical="center" wrapText="1"/>
    </xf>
    <xf numFmtId="9" fontId="11" fillId="0" borderId="0" xfId="0" applyNumberFormat="1" applyFont="1" applyBorder="1" applyAlignment="1">
      <alignment horizontal="right" vertical="center"/>
    </xf>
    <xf numFmtId="0" fontId="10" fillId="3" borderId="15" xfId="0" applyFont="1" applyFill="1" applyBorder="1" applyAlignment="1">
      <alignment vertical="center"/>
    </xf>
    <xf numFmtId="3" fontId="10" fillId="3" borderId="15" xfId="0" applyNumberFormat="1" applyFont="1" applyFill="1" applyBorder="1" applyAlignment="1">
      <alignment horizontal="right" vertical="center"/>
    </xf>
    <xf numFmtId="0" fontId="10" fillId="3" borderId="15" xfId="0" applyFont="1" applyFill="1" applyBorder="1" applyAlignment="1">
      <alignment horizontal="right" vertical="center"/>
    </xf>
    <xf numFmtId="9" fontId="10" fillId="3" borderId="15" xfId="0" applyNumberFormat="1" applyFont="1" applyFill="1" applyBorder="1" applyAlignment="1">
      <alignment horizontal="right" vertical="center" wrapText="1"/>
    </xf>
    <xf numFmtId="9" fontId="10" fillId="3" borderId="15" xfId="0" applyNumberFormat="1" applyFont="1" applyFill="1" applyBorder="1" applyAlignment="1">
      <alignment horizontal="right" vertical="center"/>
    </xf>
    <xf numFmtId="0" fontId="10" fillId="3" borderId="0" xfId="0" applyFont="1" applyFill="1" applyBorder="1" applyAlignment="1">
      <alignment vertical="center"/>
    </xf>
    <xf numFmtId="0" fontId="10" fillId="3" borderId="0" xfId="0" applyFont="1" applyFill="1" applyBorder="1" applyAlignment="1">
      <alignment horizontal="right" vertical="center"/>
    </xf>
    <xf numFmtId="0" fontId="10" fillId="3" borderId="15" xfId="0" applyFont="1" applyFill="1" applyBorder="1" applyAlignment="1">
      <alignment horizontal="right" vertical="center" wrapText="1"/>
    </xf>
    <xf numFmtId="0" fontId="11" fillId="4" borderId="8" xfId="0" applyFont="1" applyFill="1" applyBorder="1" applyAlignment="1">
      <alignment horizontal="right" vertical="center"/>
    </xf>
    <xf numFmtId="3" fontId="11" fillId="4" borderId="8" xfId="0" applyNumberFormat="1" applyFont="1" applyFill="1" applyBorder="1" applyAlignment="1">
      <alignment horizontal="right" vertical="center"/>
    </xf>
    <xf numFmtId="0" fontId="10" fillId="4" borderId="15" xfId="0" applyFont="1" applyFill="1" applyBorder="1" applyAlignment="1">
      <alignment vertical="center"/>
    </xf>
    <xf numFmtId="0" fontId="11" fillId="4" borderId="15" xfId="0" applyFont="1" applyFill="1" applyBorder="1" applyAlignment="1">
      <alignment horizontal="right" vertical="center"/>
    </xf>
    <xf numFmtId="3" fontId="11" fillId="4" borderId="15" xfId="0" applyNumberFormat="1" applyFont="1" applyFill="1" applyBorder="1" applyAlignment="1">
      <alignment horizontal="right" vertical="center"/>
    </xf>
    <xf numFmtId="0" fontId="11" fillId="4" borderId="15" xfId="0" applyFont="1" applyFill="1" applyBorder="1" applyAlignment="1">
      <alignment vertical="center"/>
    </xf>
    <xf numFmtId="0" fontId="11" fillId="4" borderId="8" xfId="0" applyFont="1" applyFill="1" applyBorder="1" applyAlignment="1">
      <alignment vertical="center"/>
    </xf>
    <xf numFmtId="0" fontId="15" fillId="0" borderId="0" xfId="0" applyFont="1" applyBorder="1" applyAlignment="1">
      <alignment vertical="center" wrapText="1"/>
    </xf>
    <xf numFmtId="0" fontId="16" fillId="6" borderId="0" xfId="0" applyFont="1" applyFill="1" applyBorder="1" applyAlignment="1">
      <alignment horizontal="right" vertical="center" wrapText="1"/>
    </xf>
    <xf numFmtId="0" fontId="16" fillId="5" borderId="0" xfId="0" applyFont="1" applyFill="1" applyBorder="1" applyAlignment="1">
      <alignment horizontal="right" vertical="center" wrapText="1"/>
    </xf>
    <xf numFmtId="0" fontId="15" fillId="0" borderId="8" xfId="0" applyFont="1" applyBorder="1" applyAlignment="1">
      <alignment vertical="center" wrapText="1"/>
    </xf>
    <xf numFmtId="3" fontId="17" fillId="0" borderId="8" xfId="0" applyNumberFormat="1" applyFont="1" applyBorder="1" applyAlignment="1">
      <alignment horizontal="right" vertical="center"/>
    </xf>
    <xf numFmtId="0" fontId="17" fillId="0" borderId="8" xfId="0" applyFont="1" applyBorder="1" applyAlignment="1">
      <alignment horizontal="right" vertical="center"/>
    </xf>
    <xf numFmtId="9" fontId="17" fillId="0" borderId="8" xfId="0" applyNumberFormat="1" applyFont="1" applyBorder="1" applyAlignment="1">
      <alignment horizontal="right" vertical="center"/>
    </xf>
    <xf numFmtId="3" fontId="17" fillId="0" borderId="0" xfId="0" applyNumberFormat="1" applyFont="1" applyBorder="1" applyAlignment="1">
      <alignment horizontal="right" vertical="center"/>
    </xf>
    <xf numFmtId="0" fontId="17" fillId="0" borderId="0" xfId="0" applyFont="1" applyBorder="1" applyAlignment="1">
      <alignment horizontal="right" vertical="center"/>
    </xf>
    <xf numFmtId="9" fontId="17" fillId="0" borderId="0" xfId="0" applyNumberFormat="1" applyFont="1" applyBorder="1" applyAlignment="1">
      <alignment horizontal="right" vertical="center"/>
    </xf>
    <xf numFmtId="0" fontId="15" fillId="0" borderId="13" xfId="0" applyFont="1" applyBorder="1" applyAlignment="1">
      <alignment vertical="center" wrapText="1"/>
    </xf>
    <xf numFmtId="0" fontId="17" fillId="0" borderId="13" xfId="0" applyFont="1" applyBorder="1" applyAlignment="1">
      <alignment horizontal="right" vertical="center"/>
    </xf>
    <xf numFmtId="9" fontId="17" fillId="0" borderId="13" xfId="0" applyNumberFormat="1" applyFont="1" applyBorder="1" applyAlignment="1">
      <alignment horizontal="right" vertical="center"/>
    </xf>
    <xf numFmtId="0" fontId="18" fillId="7" borderId="8" xfId="0" applyFont="1" applyFill="1" applyBorder="1" applyAlignment="1">
      <alignment vertical="center" wrapText="1"/>
    </xf>
    <xf numFmtId="3" fontId="18" fillId="7" borderId="8" xfId="0" applyNumberFormat="1" applyFont="1" applyFill="1" applyBorder="1" applyAlignment="1">
      <alignment horizontal="right" vertical="center" wrapText="1"/>
    </xf>
    <xf numFmtId="0" fontId="18" fillId="7" borderId="8" xfId="0" applyFont="1" applyFill="1" applyBorder="1" applyAlignment="1">
      <alignment horizontal="right" vertical="center" wrapText="1"/>
    </xf>
    <xf numFmtId="9" fontId="18" fillId="7" borderId="8" xfId="0" applyNumberFormat="1" applyFont="1" applyFill="1" applyBorder="1" applyAlignment="1">
      <alignment horizontal="right" vertical="center" wrapText="1"/>
    </xf>
    <xf numFmtId="0" fontId="15" fillId="0" borderId="0" xfId="0" applyFont="1" applyBorder="1" applyAlignment="1">
      <alignment horizontal="right" vertical="center" wrapText="1"/>
    </xf>
    <xf numFmtId="9" fontId="15" fillId="0" borderId="0" xfId="0" applyNumberFormat="1" applyFont="1" applyBorder="1" applyAlignment="1">
      <alignment horizontal="right" vertical="center" wrapText="1"/>
    </xf>
    <xf numFmtId="0" fontId="15" fillId="0" borderId="13" xfId="0" applyFont="1" applyBorder="1" applyAlignment="1">
      <alignment horizontal="right" vertical="center" wrapText="1"/>
    </xf>
    <xf numFmtId="9" fontId="15" fillId="0" borderId="13" xfId="0" applyNumberFormat="1" applyFont="1" applyBorder="1" applyAlignment="1">
      <alignment horizontal="right" vertical="center" wrapText="1"/>
    </xf>
    <xf numFmtId="0" fontId="19" fillId="0" borderId="0" xfId="0" applyFont="1" applyBorder="1" applyAlignment="1">
      <alignment vertical="center"/>
    </xf>
    <xf numFmtId="0" fontId="21" fillId="7" borderId="5" xfId="0" applyFont="1" applyFill="1" applyBorder="1" applyAlignment="1">
      <alignment horizontal="right" vertical="center" wrapText="1"/>
    </xf>
    <xf numFmtId="0" fontId="15" fillId="0" borderId="8" xfId="0" applyFont="1" applyBorder="1" applyAlignment="1">
      <alignment horizontal="right" vertical="center" wrapText="1"/>
    </xf>
    <xf numFmtId="0" fontId="20" fillId="0" borderId="8" xfId="0" applyFont="1" applyBorder="1" applyAlignment="1">
      <alignment horizontal="right" vertical="center" wrapText="1"/>
    </xf>
    <xf numFmtId="9" fontId="15" fillId="0" borderId="8" xfId="0" applyNumberFormat="1" applyFont="1" applyBorder="1" applyAlignment="1">
      <alignment horizontal="right" vertical="center" wrapText="1"/>
    </xf>
    <xf numFmtId="0" fontId="20" fillId="0" borderId="0" xfId="0" applyFont="1" applyBorder="1" applyAlignment="1">
      <alignment horizontal="right" vertical="center" wrapText="1"/>
    </xf>
    <xf numFmtId="3" fontId="15" fillId="0" borderId="0" xfId="0" applyNumberFormat="1" applyFont="1" applyBorder="1" applyAlignment="1">
      <alignment vertical="center" wrapText="1"/>
    </xf>
    <xf numFmtId="3" fontId="15" fillId="0" borderId="0" xfId="0" applyNumberFormat="1" applyFont="1" applyBorder="1" applyAlignment="1">
      <alignment horizontal="right" vertical="center" wrapText="1"/>
    </xf>
    <xf numFmtId="3" fontId="15" fillId="0" borderId="13" xfId="0" applyNumberFormat="1" applyFont="1" applyBorder="1" applyAlignment="1">
      <alignment vertical="center" wrapText="1"/>
    </xf>
    <xf numFmtId="0" fontId="20" fillId="0" borderId="13" xfId="0" applyFont="1" applyBorder="1" applyAlignment="1">
      <alignment horizontal="right" vertical="center" wrapText="1"/>
    </xf>
    <xf numFmtId="3" fontId="10" fillId="3" borderId="0" xfId="0" applyNumberFormat="1" applyFont="1" applyFill="1" applyBorder="1" applyAlignment="1">
      <alignment horizontal="right" vertical="center" wrapText="1"/>
    </xf>
    <xf numFmtId="3" fontId="10" fillId="3" borderId="0" xfId="0" applyNumberFormat="1" applyFont="1" applyFill="1" applyBorder="1" applyAlignment="1">
      <alignment horizontal="right" vertical="center"/>
    </xf>
    <xf numFmtId="0" fontId="11" fillId="0" borderId="0" xfId="0" applyFont="1" applyBorder="1" applyAlignment="1">
      <alignment vertical="center"/>
    </xf>
    <xf numFmtId="3" fontId="11" fillId="0" borderId="0" xfId="0" applyNumberFormat="1" applyFont="1" applyBorder="1" applyAlignment="1">
      <alignment horizontal="right" vertical="center"/>
    </xf>
    <xf numFmtId="0" fontId="11" fillId="0" borderId="0" xfId="0" applyFont="1" applyBorder="1" applyAlignment="1">
      <alignment horizontal="left" vertical="center" indent="1"/>
    </xf>
    <xf numFmtId="0" fontId="11" fillId="0" borderId="13" xfId="0" applyFont="1" applyBorder="1" applyAlignment="1">
      <alignment vertical="center"/>
    </xf>
    <xf numFmtId="0" fontId="11" fillId="0" borderId="13" xfId="0" applyFont="1" applyBorder="1" applyAlignment="1">
      <alignment horizontal="right" vertical="center"/>
    </xf>
    <xf numFmtId="0" fontId="10" fillId="3" borderId="9" xfId="0" applyFont="1" applyFill="1" applyBorder="1" applyAlignment="1">
      <alignment horizontal="right" vertical="center" wrapText="1"/>
    </xf>
    <xf numFmtId="3" fontId="11" fillId="0" borderId="10" xfId="0" applyNumberFormat="1" applyFont="1" applyBorder="1" applyAlignment="1">
      <alignment horizontal="right" vertical="center"/>
    </xf>
    <xf numFmtId="0" fontId="11" fillId="0" borderId="10" xfId="0" applyFont="1" applyBorder="1" applyAlignment="1">
      <alignment horizontal="right" vertical="center"/>
    </xf>
    <xf numFmtId="3" fontId="10" fillId="0" borderId="11" xfId="0" applyNumberFormat="1" applyFont="1" applyBorder="1" applyAlignment="1">
      <alignment horizontal="right" vertical="center"/>
    </xf>
    <xf numFmtId="0" fontId="10" fillId="0" borderId="11" xfId="0" applyFont="1" applyBorder="1" applyAlignment="1">
      <alignment horizontal="right" vertical="center"/>
    </xf>
    <xf numFmtId="0" fontId="11" fillId="0" borderId="14" xfId="0" applyFont="1" applyBorder="1" applyAlignment="1">
      <alignment horizontal="right" vertical="center"/>
    </xf>
    <xf numFmtId="3" fontId="10" fillId="3" borderId="10" xfId="0" applyNumberFormat="1" applyFont="1" applyFill="1" applyBorder="1" applyAlignment="1">
      <alignment horizontal="right" vertical="center" wrapText="1"/>
    </xf>
    <xf numFmtId="3" fontId="17" fillId="0" borderId="0" xfId="0" applyNumberFormat="1" applyFont="1" applyBorder="1" applyAlignment="1">
      <alignment horizontal="right" vertical="center" wrapText="1"/>
    </xf>
    <xf numFmtId="3" fontId="17" fillId="0" borderId="10" xfId="0" applyNumberFormat="1" applyFont="1" applyBorder="1" applyAlignment="1">
      <alignment horizontal="right" vertical="center"/>
    </xf>
    <xf numFmtId="0" fontId="17" fillId="0" borderId="0" xfId="0" applyFont="1" applyBorder="1" applyAlignment="1">
      <alignment horizontal="right" vertical="center" wrapText="1"/>
    </xf>
    <xf numFmtId="0" fontId="17" fillId="0" borderId="10" xfId="0" applyFont="1" applyBorder="1" applyAlignment="1">
      <alignment horizontal="right" vertical="center"/>
    </xf>
    <xf numFmtId="0" fontId="18" fillId="7" borderId="0" xfId="0" applyFont="1" applyFill="1" applyBorder="1" applyAlignment="1">
      <alignment vertical="center" wrapText="1"/>
    </xf>
    <xf numFmtId="3" fontId="18" fillId="7" borderId="0" xfId="0" applyNumberFormat="1" applyFont="1" applyFill="1" applyBorder="1" applyAlignment="1">
      <alignment horizontal="right" vertical="center" wrapText="1"/>
    </xf>
    <xf numFmtId="3" fontId="18" fillId="7" borderId="10" xfId="0" applyNumberFormat="1" applyFont="1" applyFill="1" applyBorder="1" applyAlignment="1">
      <alignment horizontal="right" vertical="center" wrapText="1"/>
    </xf>
    <xf numFmtId="0" fontId="15" fillId="0" borderId="10" xfId="0" applyFont="1" applyBorder="1" applyAlignment="1">
      <alignment horizontal="right" vertical="center" wrapText="1"/>
    </xf>
    <xf numFmtId="0" fontId="16" fillId="5" borderId="13" xfId="0" applyFont="1" applyFill="1" applyBorder="1" applyAlignment="1">
      <alignment horizontal="right" vertical="center" wrapText="1"/>
    </xf>
    <xf numFmtId="0" fontId="16" fillId="5" borderId="14" xfId="0" applyFont="1" applyFill="1" applyBorder="1" applyAlignment="1">
      <alignment horizontal="right" vertical="center" wrapText="1"/>
    </xf>
    <xf numFmtId="0" fontId="17" fillId="0" borderId="8" xfId="0" applyFont="1" applyBorder="1" applyAlignment="1">
      <alignment horizontal="right" vertical="center" wrapText="1"/>
    </xf>
    <xf numFmtId="0" fontId="17" fillId="0" borderId="9" xfId="0" applyFont="1" applyBorder="1" applyAlignment="1">
      <alignment horizontal="right" vertical="center"/>
    </xf>
    <xf numFmtId="0" fontId="18" fillId="7" borderId="0" xfId="0" applyFont="1" applyFill="1" applyBorder="1" applyAlignment="1">
      <alignment horizontal="right" vertical="center" wrapText="1"/>
    </xf>
    <xf numFmtId="0" fontId="15" fillId="0" borderId="14" xfId="0" applyFont="1" applyBorder="1" applyAlignment="1">
      <alignment horizontal="right" vertical="center" wrapText="1"/>
    </xf>
    <xf numFmtId="0" fontId="16" fillId="5" borderId="0" xfId="0" applyFont="1" applyFill="1" applyBorder="1" applyAlignment="1">
      <alignment horizontal="center" vertical="center" wrapText="1"/>
    </xf>
    <xf numFmtId="0" fontId="17" fillId="0" borderId="0" xfId="0" applyFont="1" applyBorder="1" applyAlignment="1">
      <alignment vertical="center"/>
    </xf>
    <xf numFmtId="3" fontId="15" fillId="0" borderId="13" xfId="0" applyNumberFormat="1" applyFont="1" applyBorder="1" applyAlignment="1">
      <alignment horizontal="right" vertical="center" wrapText="1"/>
    </xf>
    <xf numFmtId="0" fontId="16" fillId="5" borderId="10" xfId="0" applyFont="1" applyFill="1" applyBorder="1" applyAlignment="1">
      <alignment horizontal="right" vertical="center" wrapText="1"/>
    </xf>
    <xf numFmtId="0" fontId="15" fillId="0" borderId="9" xfId="0" applyFont="1" applyBorder="1" applyAlignment="1">
      <alignment horizontal="right" vertical="center" wrapText="1"/>
    </xf>
    <xf numFmtId="3" fontId="15" fillId="0" borderId="10" xfId="0" applyNumberFormat="1" applyFont="1" applyBorder="1" applyAlignment="1">
      <alignment horizontal="right" vertical="center" wrapText="1"/>
    </xf>
    <xf numFmtId="3" fontId="18" fillId="7" borderId="11" xfId="0" applyNumberFormat="1" applyFont="1" applyFill="1" applyBorder="1" applyAlignment="1">
      <alignment horizontal="right" vertical="center" wrapText="1"/>
    </xf>
    <xf numFmtId="0" fontId="11" fillId="3" borderId="15" xfId="0" applyFont="1" applyFill="1" applyBorder="1" applyAlignment="1">
      <alignment vertical="center" wrapText="1"/>
    </xf>
    <xf numFmtId="0" fontId="11" fillId="3" borderId="15" xfId="0" applyFont="1" applyFill="1" applyBorder="1" applyAlignment="1">
      <alignment horizontal="center" vertical="center" wrapText="1"/>
    </xf>
    <xf numFmtId="0" fontId="10" fillId="0" borderId="15" xfId="0" applyFont="1" applyBorder="1" applyAlignment="1">
      <alignment vertical="center"/>
    </xf>
    <xf numFmtId="0" fontId="10" fillId="0" borderId="15" xfId="0" applyFont="1" applyBorder="1" applyAlignment="1">
      <alignment horizontal="right" vertical="center"/>
    </xf>
    <xf numFmtId="3" fontId="10" fillId="0" borderId="15" xfId="0" applyNumberFormat="1" applyFont="1" applyBorder="1" applyAlignment="1">
      <alignment horizontal="right" vertical="center"/>
    </xf>
    <xf numFmtId="0" fontId="11" fillId="3" borderId="16" xfId="0" applyFont="1" applyFill="1" applyBorder="1" applyAlignment="1">
      <alignment horizontal="center" vertical="center" wrapText="1"/>
    </xf>
    <xf numFmtId="3" fontId="10" fillId="0" borderId="16" xfId="0" applyNumberFormat="1" applyFont="1" applyBorder="1" applyAlignment="1">
      <alignment horizontal="right" vertical="center"/>
    </xf>
    <xf numFmtId="0" fontId="31" fillId="0" borderId="0" xfId="0" applyFont="1" applyBorder="1" applyAlignment="1">
      <alignment horizontal="left" vertical="center" indent="2"/>
    </xf>
    <xf numFmtId="0" fontId="31" fillId="0" borderId="8" xfId="0" applyFont="1" applyBorder="1" applyAlignment="1">
      <alignment horizontal="left" vertical="center" indent="2"/>
    </xf>
    <xf numFmtId="0" fontId="11" fillId="0" borderId="8" xfId="0" applyFont="1" applyBorder="1" applyAlignment="1">
      <alignment horizontal="right" vertical="center"/>
    </xf>
    <xf numFmtId="3" fontId="11" fillId="0" borderId="8" xfId="0" applyNumberFormat="1" applyFont="1" applyBorder="1" applyAlignment="1">
      <alignment horizontal="right" vertical="center"/>
    </xf>
    <xf numFmtId="3" fontId="11" fillId="0" borderId="9" xfId="0" applyNumberFormat="1" applyFont="1" applyBorder="1" applyAlignment="1">
      <alignment horizontal="right" vertical="center"/>
    </xf>
    <xf numFmtId="0" fontId="10" fillId="0" borderId="13" xfId="0" applyFont="1" applyBorder="1" applyAlignment="1">
      <alignment vertical="center"/>
    </xf>
    <xf numFmtId="0" fontId="10" fillId="0" borderId="13" xfId="0" applyFont="1" applyBorder="1" applyAlignment="1">
      <alignment horizontal="right" vertical="center"/>
    </xf>
    <xf numFmtId="3" fontId="10" fillId="0" borderId="13" xfId="0" applyNumberFormat="1" applyFont="1" applyBorder="1" applyAlignment="1">
      <alignment horizontal="right" vertical="center"/>
    </xf>
    <xf numFmtId="0" fontId="10" fillId="0" borderId="14" xfId="0" applyFont="1" applyBorder="1" applyAlignment="1">
      <alignment horizontal="right" vertical="center"/>
    </xf>
    <xf numFmtId="0" fontId="11" fillId="0" borderId="9" xfId="0" applyFont="1" applyBorder="1" applyAlignment="1">
      <alignment horizontal="right" vertical="center"/>
    </xf>
    <xf numFmtId="3" fontId="10" fillId="0" borderId="8" xfId="0" applyNumberFormat="1" applyFont="1" applyBorder="1" applyAlignment="1">
      <alignment horizontal="right" vertical="center"/>
    </xf>
    <xf numFmtId="0" fontId="10" fillId="0" borderId="0" xfId="0" applyFont="1" applyBorder="1" applyAlignment="1">
      <alignment horizontal="right" vertical="center"/>
    </xf>
    <xf numFmtId="0" fontId="31" fillId="0" borderId="13" xfId="0" applyFont="1" applyBorder="1" applyAlignment="1">
      <alignment horizontal="left" vertical="center" indent="2"/>
    </xf>
    <xf numFmtId="3" fontId="10" fillId="3" borderId="16" xfId="0" applyNumberFormat="1" applyFont="1" applyFill="1" applyBorder="1" applyAlignment="1">
      <alignment horizontal="right" vertical="center"/>
    </xf>
    <xf numFmtId="0" fontId="31" fillId="3" borderId="8" xfId="0" applyFont="1" applyFill="1" applyBorder="1" applyAlignment="1">
      <alignment horizontal="left" vertical="center" indent="2"/>
    </xf>
    <xf numFmtId="0" fontId="11" fillId="3" borderId="8" xfId="0" applyFont="1" applyFill="1" applyBorder="1" applyAlignment="1">
      <alignment horizontal="right" vertical="center"/>
    </xf>
    <xf numFmtId="3" fontId="11" fillId="3" borderId="8" xfId="0" applyNumberFormat="1" applyFont="1" applyFill="1" applyBorder="1" applyAlignment="1">
      <alignment horizontal="right" vertical="center"/>
    </xf>
    <xf numFmtId="3" fontId="11" fillId="3" borderId="9" xfId="0" applyNumberFormat="1" applyFont="1" applyFill="1" applyBorder="1" applyAlignment="1">
      <alignment horizontal="right" vertical="center"/>
    </xf>
    <xf numFmtId="0" fontId="31" fillId="3" borderId="13" xfId="0" applyFont="1" applyFill="1" applyBorder="1" applyAlignment="1">
      <alignment horizontal="left" vertical="center" indent="2"/>
    </xf>
    <xf numFmtId="0" fontId="11" fillId="3" borderId="13" xfId="0" applyFont="1" applyFill="1" applyBorder="1" applyAlignment="1">
      <alignment horizontal="right" vertical="center"/>
    </xf>
    <xf numFmtId="0" fontId="11" fillId="3" borderId="14" xfId="0" applyFont="1" applyFill="1" applyBorder="1" applyAlignment="1">
      <alignment horizontal="right" vertical="center"/>
    </xf>
    <xf numFmtId="3" fontId="15" fillId="0" borderId="8" xfId="0" applyNumberFormat="1" applyFont="1" applyBorder="1" applyAlignment="1">
      <alignment horizontal="right" vertical="center" wrapText="1"/>
    </xf>
    <xf numFmtId="0" fontId="10" fillId="3" borderId="17" xfId="0" applyFont="1" applyFill="1" applyBorder="1" applyAlignment="1">
      <alignment horizontal="right" vertical="center"/>
    </xf>
    <xf numFmtId="0" fontId="10" fillId="3" borderId="9" xfId="0" applyFont="1" applyFill="1" applyBorder="1" applyAlignment="1">
      <alignment horizontal="right" vertical="center"/>
    </xf>
    <xf numFmtId="0" fontId="11" fillId="4" borderId="18" xfId="0" applyFont="1" applyFill="1" applyBorder="1" applyAlignment="1">
      <alignment vertical="center"/>
    </xf>
    <xf numFmtId="0" fontId="10" fillId="4" borderId="20" xfId="0" applyFont="1" applyFill="1" applyBorder="1" applyAlignment="1">
      <alignment vertical="center"/>
    </xf>
    <xf numFmtId="0" fontId="11" fillId="4" borderId="19" xfId="0" applyFont="1" applyFill="1" applyBorder="1" applyAlignment="1">
      <alignment vertical="center"/>
    </xf>
    <xf numFmtId="0" fontId="11" fillId="4" borderId="13" xfId="0" applyFont="1" applyFill="1" applyBorder="1" applyAlignment="1">
      <alignment horizontal="right" vertical="center"/>
    </xf>
    <xf numFmtId="3" fontId="11" fillId="4" borderId="14" xfId="0" applyNumberFormat="1" applyFont="1" applyFill="1" applyBorder="1" applyAlignment="1">
      <alignment horizontal="right" vertical="center"/>
    </xf>
    <xf numFmtId="0" fontId="10" fillId="3" borderId="21" xfId="0" applyFont="1" applyFill="1" applyBorder="1" applyAlignment="1">
      <alignment vertical="center"/>
    </xf>
    <xf numFmtId="3" fontId="10" fillId="3" borderId="16" xfId="0" applyNumberFormat="1" applyFont="1" applyFill="1" applyBorder="1" applyAlignment="1">
      <alignment horizontal="right" vertical="center" wrapText="1"/>
    </xf>
    <xf numFmtId="0" fontId="11" fillId="4" borderId="21" xfId="0" applyFont="1" applyFill="1" applyBorder="1" applyAlignment="1">
      <alignment vertical="center"/>
    </xf>
    <xf numFmtId="0" fontId="11" fillId="4" borderId="16" xfId="0" applyFont="1" applyFill="1" applyBorder="1" applyAlignment="1">
      <alignment horizontal="right" vertical="center"/>
    </xf>
    <xf numFmtId="0" fontId="10" fillId="3" borderId="1" xfId="0" applyFont="1" applyFill="1" applyBorder="1" applyAlignment="1">
      <alignment horizontal="right" vertical="center"/>
    </xf>
    <xf numFmtId="3" fontId="11" fillId="4" borderId="22" xfId="0" applyNumberFormat="1" applyFont="1" applyFill="1" applyBorder="1" applyAlignment="1">
      <alignment horizontal="right" vertical="center"/>
    </xf>
    <xf numFmtId="0" fontId="11" fillId="4" borderId="22" xfId="0" applyFont="1" applyFill="1" applyBorder="1" applyAlignment="1">
      <alignment horizontal="right" vertical="center"/>
    </xf>
    <xf numFmtId="0" fontId="11" fillId="4" borderId="2" xfId="0" applyFont="1" applyFill="1" applyBorder="1" applyAlignment="1">
      <alignment horizontal="right" vertical="center"/>
    </xf>
    <xf numFmtId="3" fontId="10" fillId="3" borderId="3" xfId="0" applyNumberFormat="1" applyFont="1" applyFill="1" applyBorder="1" applyAlignment="1">
      <alignment horizontal="right" vertical="center" wrapText="1"/>
    </xf>
    <xf numFmtId="0" fontId="11" fillId="4" borderId="3" xfId="0" applyFont="1" applyFill="1" applyBorder="1" applyAlignment="1">
      <alignment horizontal="right" vertical="center"/>
    </xf>
    <xf numFmtId="0" fontId="10" fillId="3" borderId="3" xfId="0" applyFont="1" applyFill="1" applyBorder="1" applyAlignment="1">
      <alignment horizontal="right" vertical="center" wrapText="1"/>
    </xf>
    <xf numFmtId="3" fontId="10" fillId="0" borderId="23" xfId="0" applyNumberFormat="1" applyFont="1" applyBorder="1" applyAlignment="1">
      <alignment horizontal="right" vertical="center"/>
    </xf>
    <xf numFmtId="165" fontId="42" fillId="0" borderId="0" xfId="1" applyNumberFormat="1" applyFont="1" applyFill="1"/>
    <xf numFmtId="0" fontId="0" fillId="0" borderId="0" xfId="0" applyBorder="1"/>
    <xf numFmtId="165" fontId="15" fillId="0" borderId="8" xfId="1" applyNumberFormat="1" applyFont="1" applyBorder="1" applyAlignment="1">
      <alignment horizontal="right" vertical="center" wrapText="1"/>
    </xf>
    <xf numFmtId="165" fontId="15" fillId="0" borderId="0" xfId="1" applyNumberFormat="1" applyFont="1" applyBorder="1" applyAlignment="1">
      <alignment horizontal="right" vertical="center" wrapText="1"/>
    </xf>
    <xf numFmtId="165" fontId="15" fillId="0" borderId="13" xfId="1" applyNumberFormat="1" applyFont="1" applyBorder="1" applyAlignment="1">
      <alignment horizontal="right" vertical="center" wrapText="1"/>
    </xf>
    <xf numFmtId="3" fontId="10" fillId="4" borderId="23" xfId="0" applyNumberFormat="1" applyFont="1" applyFill="1" applyBorder="1" applyAlignment="1">
      <alignment horizontal="right" vertical="center"/>
    </xf>
    <xf numFmtId="165" fontId="15" fillId="0" borderId="9" xfId="1" applyNumberFormat="1" applyFont="1" applyBorder="1" applyAlignment="1">
      <alignment horizontal="right" vertical="center" wrapText="1"/>
    </xf>
    <xf numFmtId="165" fontId="15" fillId="0" borderId="10" xfId="1" applyNumberFormat="1" applyFont="1" applyBorder="1" applyAlignment="1">
      <alignment horizontal="right" vertical="center" wrapText="1"/>
    </xf>
    <xf numFmtId="165" fontId="15" fillId="0" borderId="14" xfId="1" applyNumberFormat="1" applyFont="1" applyBorder="1" applyAlignment="1">
      <alignment horizontal="right" vertical="center" wrapText="1"/>
    </xf>
    <xf numFmtId="165" fontId="18" fillId="7" borderId="5" xfId="1" applyNumberFormat="1" applyFont="1" applyFill="1" applyBorder="1" applyAlignment="1">
      <alignment horizontal="right" vertical="center" wrapText="1"/>
    </xf>
    <xf numFmtId="165" fontId="18" fillId="7" borderId="8" xfId="1" applyNumberFormat="1" applyFont="1" applyFill="1" applyBorder="1" applyAlignment="1">
      <alignment horizontal="right" vertical="center" wrapText="1"/>
    </xf>
    <xf numFmtId="165" fontId="18" fillId="7" borderId="9" xfId="1" applyNumberFormat="1" applyFont="1" applyFill="1" applyBorder="1" applyAlignment="1">
      <alignment horizontal="right" vertical="center" wrapText="1"/>
    </xf>
    <xf numFmtId="165" fontId="18" fillId="7" borderId="0" xfId="1" applyNumberFormat="1" applyFont="1" applyFill="1" applyAlignment="1">
      <alignment horizontal="right" vertical="center" wrapText="1"/>
    </xf>
    <xf numFmtId="0" fontId="47" fillId="0" borderId="0" xfId="0" applyFont="1"/>
    <xf numFmtId="0" fontId="11" fillId="0" borderId="15" xfId="0" applyFont="1" applyBorder="1" applyAlignment="1">
      <alignment vertical="center"/>
    </xf>
    <xf numFmtId="0" fontId="0" fillId="0" borderId="0" xfId="0" applyFont="1"/>
    <xf numFmtId="0" fontId="8" fillId="0" borderId="0" xfId="0" applyFont="1" applyFill="1" applyAlignment="1">
      <alignment horizontal="left" indent="2"/>
    </xf>
    <xf numFmtId="165" fontId="11" fillId="4" borderId="22" xfId="1" applyNumberFormat="1" applyFont="1" applyFill="1" applyBorder="1" applyAlignment="1">
      <alignment horizontal="right" vertical="center"/>
    </xf>
    <xf numFmtId="3" fontId="10" fillId="3" borderId="1" xfId="0" applyNumberFormat="1" applyFont="1" applyFill="1" applyBorder="1" applyAlignment="1">
      <alignment horizontal="right" vertical="center" wrapText="1"/>
    </xf>
    <xf numFmtId="164" fontId="11" fillId="4" borderId="0" xfId="0" applyNumberFormat="1" applyFont="1" applyFill="1" applyBorder="1" applyAlignment="1">
      <alignment horizontal="right" vertical="center"/>
    </xf>
    <xf numFmtId="166" fontId="11" fillId="0" borderId="0" xfId="0" applyNumberFormat="1" applyFont="1" applyAlignment="1">
      <alignment horizontal="right" vertical="center"/>
    </xf>
    <xf numFmtId="166" fontId="10" fillId="0" borderId="5" xfId="0" applyNumberFormat="1" applyFont="1" applyBorder="1" applyAlignment="1">
      <alignment horizontal="right" vertical="center"/>
    </xf>
    <xf numFmtId="166" fontId="10" fillId="3" borderId="8" xfId="0" applyNumberFormat="1" applyFont="1" applyFill="1" applyBorder="1" applyAlignment="1">
      <alignment horizontal="right" vertical="center" wrapText="1"/>
    </xf>
    <xf numFmtId="165" fontId="11" fillId="0" borderId="0" xfId="1" applyNumberFormat="1" applyFont="1" applyAlignment="1">
      <alignment horizontal="right" vertical="center"/>
    </xf>
    <xf numFmtId="166" fontId="11" fillId="0" borderId="8" xfId="1" applyNumberFormat="1" applyFont="1" applyBorder="1" applyAlignment="1">
      <alignment horizontal="right" vertical="center"/>
    </xf>
    <xf numFmtId="166" fontId="11" fillId="0" borderId="9" xfId="1" applyNumberFormat="1" applyFont="1" applyBorder="1" applyAlignment="1">
      <alignment horizontal="right" vertical="center"/>
    </xf>
    <xf numFmtId="166" fontId="10" fillId="3" borderId="15" xfId="1" applyNumberFormat="1" applyFont="1" applyFill="1" applyBorder="1" applyAlignment="1">
      <alignment horizontal="right" vertical="center"/>
    </xf>
    <xf numFmtId="166" fontId="10" fillId="3" borderId="16" xfId="1" applyNumberFormat="1" applyFont="1" applyFill="1" applyBorder="1" applyAlignment="1">
      <alignment horizontal="right" vertical="center"/>
    </xf>
    <xf numFmtId="0" fontId="20" fillId="0" borderId="0" xfId="0" applyFont="1" applyFill="1"/>
    <xf numFmtId="0" fontId="20" fillId="0" borderId="0" xfId="0" applyFont="1"/>
    <xf numFmtId="165" fontId="20" fillId="0" borderId="0" xfId="1" applyNumberFormat="1" applyFont="1"/>
    <xf numFmtId="43" fontId="20" fillId="0" borderId="0" xfId="1" applyFont="1"/>
    <xf numFmtId="165" fontId="20" fillId="0" borderId="0" xfId="0" applyNumberFormat="1" applyFont="1"/>
    <xf numFmtId="164" fontId="11" fillId="4" borderId="22" xfId="0" applyNumberFormat="1" applyFont="1" applyFill="1" applyBorder="1" applyAlignment="1">
      <alignment horizontal="right" vertical="center"/>
    </xf>
    <xf numFmtId="0" fontId="8" fillId="0" borderId="0" xfId="0" applyFont="1" applyAlignment="1">
      <alignment horizontal="left" indent="2"/>
    </xf>
    <xf numFmtId="0" fontId="24" fillId="3" borderId="8" xfId="0" applyFont="1" applyFill="1" applyBorder="1" applyAlignment="1">
      <alignment horizontal="right" vertical="center" wrapText="1"/>
    </xf>
    <xf numFmtId="0" fontId="24" fillId="3" borderId="0" xfId="0" applyFont="1" applyFill="1" applyBorder="1" applyAlignment="1">
      <alignment horizontal="right" vertical="center" wrapText="1"/>
    </xf>
    <xf numFmtId="0" fontId="8" fillId="0" borderId="0" xfId="0" applyFont="1" applyAlignment="1">
      <alignment horizontal="center"/>
    </xf>
    <xf numFmtId="0" fontId="24" fillId="3" borderId="8" xfId="0" applyFont="1" applyFill="1" applyBorder="1" applyAlignment="1">
      <alignment vertical="center"/>
    </xf>
    <xf numFmtId="0" fontId="24" fillId="3" borderId="0" xfId="0" applyFont="1" applyFill="1" applyBorder="1" applyAlignment="1">
      <alignment vertical="center"/>
    </xf>
    <xf numFmtId="0" fontId="39" fillId="18" borderId="0" xfId="0" applyFont="1" applyFill="1" applyAlignment="1">
      <alignment horizontal="center"/>
    </xf>
    <xf numFmtId="0" fontId="39" fillId="19" borderId="0" xfId="0" applyFont="1" applyFill="1" applyAlignment="1">
      <alignment horizontal="center"/>
    </xf>
    <xf numFmtId="0" fontId="39" fillId="20" borderId="0" xfId="0" applyFont="1" applyFill="1" applyAlignment="1">
      <alignment horizontal="center"/>
    </xf>
    <xf numFmtId="0" fontId="39" fillId="22" borderId="0" xfId="0" applyFont="1" applyFill="1" applyAlignment="1">
      <alignment horizontal="center"/>
    </xf>
    <xf numFmtId="0" fontId="39" fillId="0" borderId="0" xfId="0" applyFont="1" applyAlignment="1">
      <alignment horizontal="center"/>
    </xf>
    <xf numFmtId="0" fontId="39" fillId="21" borderId="0" xfId="0" applyFont="1" applyFill="1" applyAlignment="1">
      <alignment horizontal="center"/>
    </xf>
    <xf numFmtId="164" fontId="27" fillId="11" borderId="1" xfId="0" applyNumberFormat="1" applyFont="1" applyFill="1" applyBorder="1" applyAlignment="1">
      <alignment horizontal="right" vertical="center" wrapText="1"/>
    </xf>
    <xf numFmtId="0" fontId="11" fillId="0" borderId="22" xfId="0" applyFont="1" applyBorder="1" applyAlignment="1">
      <alignment horizontal="right" vertical="center"/>
    </xf>
    <xf numFmtId="165" fontId="18" fillId="7" borderId="10" xfId="1" applyNumberFormat="1" applyFont="1" applyFill="1" applyBorder="1" applyAlignment="1">
      <alignment horizontal="right" vertical="center" wrapText="1"/>
    </xf>
    <xf numFmtId="165" fontId="18" fillId="7" borderId="11" xfId="1" applyNumberFormat="1" applyFont="1" applyFill="1" applyBorder="1" applyAlignment="1">
      <alignment horizontal="right" vertical="center" wrapText="1"/>
    </xf>
  </cellXfs>
  <cellStyles count="4">
    <cellStyle name="Comma" xfId="1" builtinId="3"/>
    <cellStyle name="Hyperlink" xfId="3" builtinId="8"/>
    <cellStyle name="Normal" xfId="0" builtinId="0"/>
    <cellStyle name="Percent" xfId="2" builtinId="5"/>
  </cellStyles>
  <dxfs count="1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B21"/>
  <sheetViews>
    <sheetView tabSelected="1" workbookViewId="0">
      <pane ySplit="2" topLeftCell="A3" activePane="bottomLeft" state="frozen"/>
      <selection pane="bottomLeft" activeCell="B2" sqref="B2"/>
    </sheetView>
  </sheetViews>
  <sheetFormatPr defaultRowHeight="14.25" x14ac:dyDescent="0.2"/>
  <cols>
    <col min="1" max="1" width="2.7109375" style="2" customWidth="1"/>
    <col min="2" max="2" width="116.42578125" style="2" customWidth="1"/>
    <col min="3" max="3" width="2.7109375" style="2" customWidth="1"/>
    <col min="4" max="16384" width="9.140625" style="2"/>
  </cols>
  <sheetData>
    <row r="1" spans="2:2" x14ac:dyDescent="0.2">
      <c r="B1" s="1">
        <f ca="1">TODAY()</f>
        <v>42429</v>
      </c>
    </row>
    <row r="2" spans="2:2" ht="15" x14ac:dyDescent="0.25">
      <c r="B2" s="3" t="s">
        <v>0</v>
      </c>
    </row>
    <row r="4" spans="2:2" ht="15" x14ac:dyDescent="0.25">
      <c r="B4" s="4" t="s">
        <v>1</v>
      </c>
    </row>
    <row r="5" spans="2:2" ht="142.5" x14ac:dyDescent="0.2">
      <c r="B5" s="5" t="s">
        <v>331</v>
      </c>
    </row>
    <row r="7" spans="2:2" ht="15" x14ac:dyDescent="0.25">
      <c r="B7" s="4" t="s">
        <v>2</v>
      </c>
    </row>
    <row r="8" spans="2:2" ht="114" x14ac:dyDescent="0.2">
      <c r="B8" s="6" t="s">
        <v>3</v>
      </c>
    </row>
    <row r="10" spans="2:2" ht="15" x14ac:dyDescent="0.25">
      <c r="B10" s="4" t="s">
        <v>4</v>
      </c>
    </row>
    <row r="11" spans="2:2" x14ac:dyDescent="0.2">
      <c r="B11" s="7" t="s">
        <v>5</v>
      </c>
    </row>
    <row r="12" spans="2:2" x14ac:dyDescent="0.2">
      <c r="B12" s="8"/>
    </row>
    <row r="13" spans="2:2" ht="15" x14ac:dyDescent="0.25">
      <c r="B13" s="9" t="s">
        <v>6</v>
      </c>
    </row>
    <row r="14" spans="2:2" x14ac:dyDescent="0.2">
      <c r="B14" s="10" t="s">
        <v>7</v>
      </c>
    </row>
    <row r="15" spans="2:2" x14ac:dyDescent="0.2">
      <c r="B15" s="10" t="s">
        <v>8</v>
      </c>
    </row>
    <row r="16" spans="2:2" x14ac:dyDescent="0.2">
      <c r="B16" s="10" t="s">
        <v>9</v>
      </c>
    </row>
    <row r="17" spans="2:2" x14ac:dyDescent="0.2">
      <c r="B17" s="10" t="s">
        <v>10</v>
      </c>
    </row>
    <row r="18" spans="2:2" x14ac:dyDescent="0.2">
      <c r="B18" s="10" t="s">
        <v>11</v>
      </c>
    </row>
    <row r="19" spans="2:2" x14ac:dyDescent="0.2">
      <c r="B19" s="10" t="s">
        <v>12</v>
      </c>
    </row>
    <row r="20" spans="2:2" x14ac:dyDescent="0.2">
      <c r="B20" s="10" t="s">
        <v>13</v>
      </c>
    </row>
    <row r="21" spans="2:2" x14ac:dyDescent="0.2">
      <c r="B21" s="10" t="s">
        <v>503</v>
      </c>
    </row>
  </sheetData>
  <sheetProtection password="F843"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P26"/>
  <sheetViews>
    <sheetView zoomScaleNormal="100" workbookViewId="0">
      <pane xSplit="2" ySplit="3" topLeftCell="C4" activePane="bottomRight" state="frozen"/>
      <selection pane="topRight" activeCell="C1" sqref="C1"/>
      <selection pane="bottomLeft" activeCell="A4" sqref="A4"/>
      <selection pane="bottomRight" activeCell="B1" sqref="B1"/>
    </sheetView>
  </sheetViews>
  <sheetFormatPr defaultRowHeight="12.75" x14ac:dyDescent="0.2"/>
  <cols>
    <col min="1" max="1" width="1.5703125" style="177" customWidth="1"/>
    <col min="2" max="2" width="28.28515625" style="177" bestFit="1" customWidth="1"/>
    <col min="3" max="3" width="13.5703125" style="177" bestFit="1" customWidth="1"/>
    <col min="4" max="4" width="12" style="177" bestFit="1" customWidth="1"/>
    <col min="5" max="6" width="13.5703125" style="177" bestFit="1" customWidth="1"/>
    <col min="7" max="7" width="12" style="177" bestFit="1" customWidth="1"/>
    <col min="8" max="8" width="13.5703125" style="177" bestFit="1" customWidth="1"/>
    <col min="9" max="9" width="12" style="177" bestFit="1" customWidth="1"/>
    <col min="10" max="10" width="13.5703125" style="177" bestFit="1" customWidth="1"/>
    <col min="11" max="12" width="12" style="177" bestFit="1" customWidth="1"/>
    <col min="13" max="13" width="13.5703125" style="177" bestFit="1" customWidth="1"/>
    <col min="14" max="14" width="12" style="177" bestFit="1" customWidth="1"/>
    <col min="15" max="15" width="14.5703125" style="178" bestFit="1" customWidth="1"/>
    <col min="16" max="16" width="12" style="177" bestFit="1" customWidth="1"/>
    <col min="17" max="16384" width="9.140625" style="177"/>
  </cols>
  <sheetData>
    <row r="1" spans="2:16" ht="21" customHeight="1" x14ac:dyDescent="0.25">
      <c r="B1" s="11" t="s">
        <v>306</v>
      </c>
    </row>
    <row r="2" spans="2:16" x14ac:dyDescent="0.2">
      <c r="C2" s="421" t="s">
        <v>241</v>
      </c>
      <c r="D2" s="421"/>
      <c r="E2" s="421"/>
      <c r="F2" s="422" t="s">
        <v>204</v>
      </c>
      <c r="G2" s="422"/>
      <c r="H2" s="422"/>
      <c r="I2" s="423" t="s">
        <v>257</v>
      </c>
      <c r="J2" s="423"/>
      <c r="K2" s="423"/>
      <c r="L2" s="424" t="s">
        <v>307</v>
      </c>
      <c r="M2" s="424"/>
      <c r="N2" s="424"/>
    </row>
    <row r="3" spans="2:16" x14ac:dyDescent="0.2">
      <c r="B3" s="179" t="s">
        <v>308</v>
      </c>
      <c r="C3" s="180" t="s">
        <v>309</v>
      </c>
      <c r="D3" s="180" t="s">
        <v>310</v>
      </c>
      <c r="E3" s="180" t="s">
        <v>311</v>
      </c>
      <c r="F3" s="180" t="s">
        <v>312</v>
      </c>
      <c r="G3" s="180" t="s">
        <v>313</v>
      </c>
      <c r="H3" s="180" t="s">
        <v>314</v>
      </c>
      <c r="I3" s="180" t="s">
        <v>315</v>
      </c>
      <c r="J3" s="180" t="s">
        <v>316</v>
      </c>
      <c r="K3" s="180" t="s">
        <v>317</v>
      </c>
      <c r="L3" s="180" t="s">
        <v>318</v>
      </c>
      <c r="M3" s="180" t="s">
        <v>319</v>
      </c>
      <c r="N3" s="180" t="s">
        <v>320</v>
      </c>
      <c r="O3" s="181" t="s">
        <v>330</v>
      </c>
    </row>
    <row r="4" spans="2:16" x14ac:dyDescent="0.2">
      <c r="B4" s="177" t="s">
        <v>77</v>
      </c>
      <c r="C4" s="182">
        <f>'Monthly Spending Tables'!P94</f>
        <v>988571780.46000004</v>
      </c>
      <c r="D4" s="182">
        <f>'Monthly Spending Tables'!Q94</f>
        <v>112671723.72</v>
      </c>
      <c r="E4" s="182">
        <f>'Monthly Spending Tables'!R94</f>
        <v>403767989.28000003</v>
      </c>
      <c r="F4" s="182">
        <f>'Monthly Spending Tables'!S94</f>
        <v>723313747.94999993</v>
      </c>
      <c r="G4" s="182">
        <f>'Monthly Spending Tables'!T94</f>
        <v>71032319.079999983</v>
      </c>
      <c r="H4" s="182">
        <f>'Monthly Spending Tables'!U94</f>
        <v>827713930.57000005</v>
      </c>
      <c r="I4" s="182">
        <f>'Monthly Spending Tables'!V94</f>
        <v>372459271.53999996</v>
      </c>
      <c r="J4" s="182">
        <f>'Monthly Spending Tables'!W94</f>
        <v>435753421.25999999</v>
      </c>
      <c r="K4" s="182">
        <f>'Monthly Spending Tables'!X94</f>
        <v>473947080.34999996</v>
      </c>
      <c r="L4" s="182">
        <f>'Monthly Spending Tables'!Y94</f>
        <v>440305467.22000003</v>
      </c>
      <c r="M4" s="182">
        <f>'Monthly Spending Tables'!Z94</f>
        <v>511064131.14999998</v>
      </c>
      <c r="N4" s="182">
        <f>'Monthly Spending Tables'!AA94</f>
        <v>353237993.02999997</v>
      </c>
      <c r="O4" s="183">
        <f>SUM(C4:N4)</f>
        <v>5713838855.6099997</v>
      </c>
    </row>
    <row r="5" spans="2:16" x14ac:dyDescent="0.2">
      <c r="B5" s="177" t="s">
        <v>78</v>
      </c>
      <c r="C5" s="182">
        <f>'Monthly Spending Tables'!AC94</f>
        <v>214019860.84000003</v>
      </c>
      <c r="D5" s="182">
        <f>'Monthly Spending Tables'!AD94</f>
        <v>103428488.70999999</v>
      </c>
      <c r="E5" s="182">
        <f>'Monthly Spending Tables'!AE94</f>
        <v>295229111.54000002</v>
      </c>
      <c r="F5" s="182">
        <f>'Monthly Spending Tables'!AF94</f>
        <v>66923517.230000019</v>
      </c>
      <c r="G5" s="182">
        <f>'Monthly Spending Tables'!AG94</f>
        <v>338593833.81999999</v>
      </c>
      <c r="H5" s="182">
        <f>'Monthly Spending Tables'!AH94</f>
        <v>301990852.55000001</v>
      </c>
      <c r="I5" s="182">
        <f>'Monthly Spending Tables'!AI94</f>
        <v>208158776.21999997</v>
      </c>
      <c r="J5" s="182">
        <f>'Monthly Spending Tables'!AJ94</f>
        <v>182956741</v>
      </c>
      <c r="K5" s="182">
        <f>'Monthly Spending Tables'!AK94</f>
        <v>245454068.11999997</v>
      </c>
      <c r="L5" s="182">
        <f>'Monthly Spending Tables'!AL94</f>
        <v>153674569.34</v>
      </c>
      <c r="M5" s="182">
        <f>'Monthly Spending Tables'!AM94</f>
        <v>275510333.32999998</v>
      </c>
      <c r="N5" s="182">
        <f>'Monthly Spending Tables'!AN94</f>
        <v>163168747.08000004</v>
      </c>
      <c r="O5" s="183">
        <f t="shared" ref="O5:O8" si="0">SUM(C5:N5)</f>
        <v>2549108899.7799997</v>
      </c>
    </row>
    <row r="6" spans="2:16" x14ac:dyDescent="0.2">
      <c r="B6" s="177" t="s">
        <v>79</v>
      </c>
      <c r="C6" s="182">
        <f>'Monthly Spending Tables'!AP94</f>
        <v>360492956</v>
      </c>
      <c r="D6" s="182">
        <f>'Monthly Spending Tables'!AQ94</f>
        <v>420122</v>
      </c>
      <c r="E6" s="182">
        <f>'Monthly Spending Tables'!AR94</f>
        <v>195035916</v>
      </c>
      <c r="F6" s="182">
        <f>'Monthly Spending Tables'!AS94</f>
        <v>352528691</v>
      </c>
      <c r="G6" s="182">
        <f>'Monthly Spending Tables'!AT94</f>
        <v>36329346</v>
      </c>
      <c r="H6" s="182">
        <f>'Monthly Spending Tables'!AU94</f>
        <v>369182141</v>
      </c>
      <c r="I6" s="182">
        <f>'Monthly Spending Tables'!AV94</f>
        <v>205034715</v>
      </c>
      <c r="J6" s="182">
        <f>'Monthly Spending Tables'!AW94</f>
        <v>285913328</v>
      </c>
      <c r="K6" s="182">
        <f>'Monthly Spending Tables'!AX94</f>
        <v>126486507</v>
      </c>
      <c r="L6" s="182">
        <f>'Monthly Spending Tables'!AY94</f>
        <v>199512943</v>
      </c>
      <c r="M6" s="182">
        <f>'Monthly Spending Tables'!AZ94</f>
        <v>219060374</v>
      </c>
      <c r="N6" s="182">
        <f>'Monthly Spending Tables'!BA94</f>
        <v>209876697</v>
      </c>
      <c r="O6" s="183">
        <f t="shared" si="0"/>
        <v>2559873736</v>
      </c>
    </row>
    <row r="7" spans="2:16" x14ac:dyDescent="0.2">
      <c r="B7" s="177" t="s">
        <v>80</v>
      </c>
      <c r="C7" s="182">
        <f>'Monthly Spending Tables'!BC94</f>
        <v>44462161.609999999</v>
      </c>
      <c r="D7" s="182">
        <f>'Monthly Spending Tables'!BD94</f>
        <v>6408034.6100000003</v>
      </c>
      <c r="E7" s="182">
        <f>'Monthly Spending Tables'!BE94</f>
        <v>58283139.900000006</v>
      </c>
      <c r="F7" s="182">
        <f>'Monthly Spending Tables'!BF94</f>
        <v>147368609.55000001</v>
      </c>
      <c r="G7" s="182">
        <f>'Monthly Spending Tables'!BG94</f>
        <v>-4245430.29</v>
      </c>
      <c r="H7" s="182">
        <f>'Monthly Spending Tables'!BH94</f>
        <v>22092283.829999998</v>
      </c>
      <c r="I7" s="182">
        <f>'Monthly Spending Tables'!BI94</f>
        <v>11105992.43</v>
      </c>
      <c r="J7" s="182">
        <f>'Monthly Spending Tables'!BJ94</f>
        <v>118135625.06000002</v>
      </c>
      <c r="K7" s="182">
        <f>'Monthly Spending Tables'!BK94</f>
        <v>54649927.400000006</v>
      </c>
      <c r="L7" s="182">
        <f>'Monthly Spending Tables'!BL94</f>
        <v>45415308.880000003</v>
      </c>
      <c r="M7" s="182">
        <f>'Monthly Spending Tables'!BM94</f>
        <v>30056827.93</v>
      </c>
      <c r="N7" s="182">
        <f>'Monthly Spending Tables'!BN94</f>
        <v>-18720505.329999998</v>
      </c>
      <c r="O7" s="183">
        <f t="shared" si="0"/>
        <v>515011975.58000004</v>
      </c>
    </row>
    <row r="8" spans="2:16" x14ac:dyDescent="0.2">
      <c r="B8" s="184" t="s">
        <v>81</v>
      </c>
      <c r="C8" s="185">
        <f>'Monthly Spending Tables'!BP94</f>
        <v>19042961.098419998</v>
      </c>
      <c r="D8" s="185">
        <f>'Monthly Spending Tables'!BQ94</f>
        <v>31422603.940680001</v>
      </c>
      <c r="E8" s="185">
        <f>'Monthly Spending Tables'!BR94</f>
        <v>35281192.615114003</v>
      </c>
      <c r="F8" s="185">
        <f>'Monthly Spending Tables'!BS94</f>
        <v>33907534.726499997</v>
      </c>
      <c r="G8" s="185">
        <f>'Monthly Spending Tables'!BT94</f>
        <v>29399295.906280003</v>
      </c>
      <c r="H8" s="185">
        <f>'Monthly Spending Tables'!BU94</f>
        <v>168893789.77748698</v>
      </c>
      <c r="I8" s="185">
        <f>'Monthly Spending Tables'!BV94</f>
        <v>23771755.903507002</v>
      </c>
      <c r="J8" s="185">
        <f>'Monthly Spending Tables'!BW94</f>
        <v>14834962.3762</v>
      </c>
      <c r="K8" s="185">
        <f>'Monthly Spending Tables'!BX94</f>
        <v>27841761.962299999</v>
      </c>
      <c r="L8" s="185">
        <f>'Monthly Spending Tables'!BY94</f>
        <v>46171827.965300001</v>
      </c>
      <c r="M8" s="185">
        <f>'Monthly Spending Tables'!BZ94</f>
        <v>27034135.612</v>
      </c>
      <c r="N8" s="185">
        <f>'Monthly Spending Tables'!CA94</f>
        <v>23921691.100000001</v>
      </c>
      <c r="O8" s="186">
        <f t="shared" si="0"/>
        <v>481523512.98378807</v>
      </c>
      <c r="P8" s="226"/>
    </row>
    <row r="9" spans="2:16" s="178" customFormat="1" x14ac:dyDescent="0.2">
      <c r="B9" s="187" t="s">
        <v>61</v>
      </c>
      <c r="C9" s="188">
        <f>SUM(C4:C8)</f>
        <v>1626589720.00842</v>
      </c>
      <c r="D9" s="188">
        <f t="shared" ref="D9:N9" si="1">SUM(D4:D8)</f>
        <v>254350972.98068002</v>
      </c>
      <c r="E9" s="188">
        <f t="shared" si="1"/>
        <v>987597349.335114</v>
      </c>
      <c r="F9" s="188">
        <f t="shared" si="1"/>
        <v>1324042100.4564998</v>
      </c>
      <c r="G9" s="188">
        <f t="shared" si="1"/>
        <v>471109364.51627994</v>
      </c>
      <c r="H9" s="188">
        <f t="shared" si="1"/>
        <v>1689872997.7274871</v>
      </c>
      <c r="I9" s="188">
        <f t="shared" si="1"/>
        <v>820530511.09350693</v>
      </c>
      <c r="J9" s="188">
        <f t="shared" si="1"/>
        <v>1037594077.6962</v>
      </c>
      <c r="K9" s="188">
        <f t="shared" si="1"/>
        <v>928379344.83229983</v>
      </c>
      <c r="L9" s="188">
        <f t="shared" si="1"/>
        <v>885080116.40530002</v>
      </c>
      <c r="M9" s="188">
        <f t="shared" si="1"/>
        <v>1062725802.022</v>
      </c>
      <c r="N9" s="188">
        <f t="shared" si="1"/>
        <v>731484622.88</v>
      </c>
      <c r="O9" s="188">
        <f>SUM(O4:O8)</f>
        <v>11819356979.953787</v>
      </c>
    </row>
    <row r="10" spans="2:16" s="182" customFormat="1" x14ac:dyDescent="0.2">
      <c r="O10" s="183"/>
    </row>
    <row r="11" spans="2:16" x14ac:dyDescent="0.2">
      <c r="C11" s="226"/>
      <c r="D11" s="226"/>
      <c r="E11" s="226"/>
      <c r="F11" s="226"/>
      <c r="G11" s="226"/>
      <c r="H11" s="226"/>
      <c r="I11" s="226"/>
      <c r="J11" s="226"/>
      <c r="K11" s="226"/>
      <c r="L11" s="226"/>
      <c r="M11" s="226"/>
      <c r="N11" s="226"/>
    </row>
    <row r="12" spans="2:16" x14ac:dyDescent="0.2">
      <c r="C12" s="421" t="s">
        <v>241</v>
      </c>
      <c r="D12" s="421"/>
      <c r="E12" s="421"/>
      <c r="F12" s="422" t="s">
        <v>204</v>
      </c>
      <c r="G12" s="422"/>
      <c r="H12" s="422"/>
      <c r="I12" s="423" t="s">
        <v>257</v>
      </c>
      <c r="J12" s="423"/>
      <c r="K12" s="423"/>
      <c r="L12" s="424" t="s">
        <v>307</v>
      </c>
      <c r="M12" s="424"/>
      <c r="N12" s="424"/>
    </row>
    <row r="13" spans="2:16" x14ac:dyDescent="0.2">
      <c r="B13" s="179" t="s">
        <v>321</v>
      </c>
      <c r="C13" s="180" t="s">
        <v>309</v>
      </c>
      <c r="D13" s="180" t="s">
        <v>310</v>
      </c>
      <c r="E13" s="180" t="s">
        <v>311</v>
      </c>
      <c r="F13" s="180" t="s">
        <v>312</v>
      </c>
      <c r="G13" s="180" t="s">
        <v>313</v>
      </c>
      <c r="H13" s="180" t="s">
        <v>314</v>
      </c>
      <c r="I13" s="180" t="s">
        <v>315</v>
      </c>
      <c r="J13" s="180" t="s">
        <v>316</v>
      </c>
      <c r="K13" s="180" t="s">
        <v>317</v>
      </c>
      <c r="L13" s="180" t="s">
        <v>318</v>
      </c>
      <c r="M13" s="180" t="s">
        <v>319</v>
      </c>
      <c r="N13" s="180" t="s">
        <v>320</v>
      </c>
      <c r="O13" s="181" t="s">
        <v>330</v>
      </c>
    </row>
    <row r="14" spans="2:16" x14ac:dyDescent="0.2">
      <c r="B14" s="177" t="s">
        <v>95</v>
      </c>
      <c r="C14" s="189">
        <f>'Monthly Spending Tables'!C4</f>
        <v>68885088.969999999</v>
      </c>
      <c r="D14" s="189">
        <f>'Monthly Spending Tables'!D4</f>
        <v>9935309.5299999863</v>
      </c>
      <c r="E14" s="189">
        <f>'Monthly Spending Tables'!E4</f>
        <v>16058373.050000004</v>
      </c>
      <c r="F14" s="189">
        <f>'Monthly Spending Tables'!F4</f>
        <v>18901515.770000014</v>
      </c>
      <c r="G14" s="189">
        <f>'Monthly Spending Tables'!G4</f>
        <v>235121827.20000002</v>
      </c>
      <c r="H14" s="189">
        <f>'Monthly Spending Tables'!H4</f>
        <v>25522086.180000015</v>
      </c>
      <c r="I14" s="189">
        <f>'Monthly Spending Tables'!I4</f>
        <v>11791738.91</v>
      </c>
      <c r="J14" s="189">
        <f>'Monthly Spending Tables'!J4</f>
        <v>34386265.879999995</v>
      </c>
      <c r="K14" s="189">
        <f>'Monthly Spending Tables'!K4</f>
        <v>25595082.289999999</v>
      </c>
      <c r="L14" s="189">
        <f>'Monthly Spending Tables'!L4</f>
        <v>31917834.439999998</v>
      </c>
      <c r="M14" s="189">
        <f>'Monthly Spending Tables'!M4</f>
        <v>66158021.879999995</v>
      </c>
      <c r="N14" s="189">
        <f>'Monthly Spending Tables'!N4</f>
        <v>52184698.540000007</v>
      </c>
      <c r="O14" s="183">
        <f>SUM(C14:N14)</f>
        <v>596457842.63999999</v>
      </c>
    </row>
    <row r="15" spans="2:16" x14ac:dyDescent="0.2">
      <c r="B15" s="177" t="s">
        <v>96</v>
      </c>
      <c r="C15" s="189">
        <f>'Monthly Spending Tables'!C12</f>
        <v>38140600.218419999</v>
      </c>
      <c r="D15" s="189">
        <f>'Monthly Spending Tables'!D12</f>
        <v>32796329.120680001</v>
      </c>
      <c r="E15" s="189">
        <f>'Monthly Spending Tables'!E12</f>
        <v>47333264.875114001</v>
      </c>
      <c r="F15" s="189">
        <f>'Monthly Spending Tables'!F12</f>
        <v>53084416.096499994</v>
      </c>
      <c r="G15" s="189">
        <f>'Monthly Spending Tables'!G12</f>
        <v>26092238.776280001</v>
      </c>
      <c r="H15" s="189">
        <f>'Monthly Spending Tables'!H12</f>
        <v>174465762.36748698</v>
      </c>
      <c r="I15" s="189">
        <f>'Monthly Spending Tables'!I12</f>
        <v>28572815.733507</v>
      </c>
      <c r="J15" s="189">
        <f>'Monthly Spending Tables'!J12</f>
        <v>36636360.836199999</v>
      </c>
      <c r="K15" s="189">
        <f>'Monthly Spending Tables'!K12</f>
        <v>68858554.612299994</v>
      </c>
      <c r="L15" s="189">
        <f>'Monthly Spending Tables'!L12</f>
        <v>53802089.565300003</v>
      </c>
      <c r="M15" s="189">
        <f>'Monthly Spending Tables'!M12</f>
        <v>72329237.291999996</v>
      </c>
      <c r="N15" s="189">
        <f>'Monthly Spending Tables'!N12</f>
        <v>818256.33000000566</v>
      </c>
      <c r="O15" s="183">
        <f t="shared" ref="O15:O25" si="2">SUM(C15:N15)</f>
        <v>632929925.82378805</v>
      </c>
    </row>
    <row r="16" spans="2:16" x14ac:dyDescent="0.2">
      <c r="B16" s="177" t="s">
        <v>97</v>
      </c>
      <c r="C16" s="189">
        <f>'Monthly Spending Tables'!C25</f>
        <v>77261239.379999995</v>
      </c>
      <c r="D16" s="189">
        <f>'Monthly Spending Tables'!D25</f>
        <v>2204257</v>
      </c>
      <c r="E16" s="189">
        <f>'Monthly Spending Tables'!E25</f>
        <v>42902471.32</v>
      </c>
      <c r="F16" s="189">
        <f>'Monthly Spending Tables'!F25</f>
        <v>64953673.93</v>
      </c>
      <c r="G16" s="189">
        <f>'Monthly Spending Tables'!G25</f>
        <v>32198128.359999999</v>
      </c>
      <c r="H16" s="189">
        <f>'Monthly Spending Tables'!H25</f>
        <v>69352884.5</v>
      </c>
      <c r="I16" s="189">
        <f>'Monthly Spending Tables'!I25</f>
        <v>28023014.5</v>
      </c>
      <c r="J16" s="189">
        <f>'Monthly Spending Tables'!J25</f>
        <v>32490180.640000001</v>
      </c>
      <c r="K16" s="189">
        <f>'Monthly Spending Tables'!K25</f>
        <v>57181144</v>
      </c>
      <c r="L16" s="189">
        <f>'Monthly Spending Tables'!L25</f>
        <v>40894939.329999998</v>
      </c>
      <c r="M16" s="189">
        <f>'Monthly Spending Tables'!M25</f>
        <v>50443740.169999994</v>
      </c>
      <c r="N16" s="189">
        <f>'Monthly Spending Tables'!N25</f>
        <v>45612854.769999996</v>
      </c>
      <c r="O16" s="183">
        <f t="shared" si="2"/>
        <v>543518527.89999998</v>
      </c>
    </row>
    <row r="17" spans="2:15" x14ac:dyDescent="0.2">
      <c r="B17" s="177" t="s">
        <v>98</v>
      </c>
      <c r="C17" s="189">
        <f>'Monthly Spending Tables'!C28</f>
        <v>30854398.02</v>
      </c>
      <c r="D17" s="189">
        <f>'Monthly Spending Tables'!D28</f>
        <v>224359.67999999999</v>
      </c>
      <c r="E17" s="189">
        <f>'Monthly Spending Tables'!E28</f>
        <v>22015760.369999997</v>
      </c>
      <c r="F17" s="189">
        <f>'Monthly Spending Tables'!F28</f>
        <v>27686148.259999998</v>
      </c>
      <c r="G17" s="189">
        <f>'Monthly Spending Tables'!G28</f>
        <v>4251274.49</v>
      </c>
      <c r="H17" s="189">
        <f>'Monthly Spending Tables'!H28</f>
        <v>34879216</v>
      </c>
      <c r="I17" s="189">
        <f>'Monthly Spending Tables'!I28</f>
        <v>12062276</v>
      </c>
      <c r="J17" s="189">
        <f>'Monthly Spending Tables'!J28</f>
        <v>19794395</v>
      </c>
      <c r="K17" s="189">
        <f>'Monthly Spending Tables'!K28</f>
        <v>27602775.810000002</v>
      </c>
      <c r="L17" s="189">
        <f>'Monthly Spending Tables'!L28</f>
        <v>25810043.920000002</v>
      </c>
      <c r="M17" s="189">
        <f>'Monthly Spending Tables'!M28</f>
        <v>34328870.769999996</v>
      </c>
      <c r="N17" s="189">
        <f>'Monthly Spending Tables'!N28</f>
        <v>24203846.230000004</v>
      </c>
      <c r="O17" s="183">
        <f t="shared" si="2"/>
        <v>263713364.55000001</v>
      </c>
    </row>
    <row r="18" spans="2:15" x14ac:dyDescent="0.2">
      <c r="B18" s="177" t="s">
        <v>99</v>
      </c>
      <c r="C18" s="189">
        <f>'Monthly Spending Tables'!C32</f>
        <v>48801020.609999999</v>
      </c>
      <c r="D18" s="189">
        <f>'Monthly Spending Tables'!D32</f>
        <v>3360322.57</v>
      </c>
      <c r="E18" s="189">
        <f>'Monthly Spending Tables'!E32</f>
        <v>12095612.42</v>
      </c>
      <c r="F18" s="189">
        <f>'Monthly Spending Tables'!F32</f>
        <v>10684566.210000001</v>
      </c>
      <c r="G18" s="189">
        <f>'Monthly Spending Tables'!G32</f>
        <v>-3162611.4</v>
      </c>
      <c r="H18" s="189">
        <f>'Monthly Spending Tables'!H32</f>
        <v>21123933.109999999</v>
      </c>
      <c r="I18" s="189">
        <f>'Monthly Spending Tables'!I32</f>
        <v>6963648.2600000007</v>
      </c>
      <c r="J18" s="189">
        <f>'Monthly Spending Tables'!J32</f>
        <v>18523569.109999999</v>
      </c>
      <c r="K18" s="189">
        <f>'Monthly Spending Tables'!K32</f>
        <v>18479323.259999998</v>
      </c>
      <c r="L18" s="189">
        <f>'Monthly Spending Tables'!L32</f>
        <v>32080125.850000001</v>
      </c>
      <c r="M18" s="189">
        <f>'Monthly Spending Tables'!M32</f>
        <v>18547179.100000001</v>
      </c>
      <c r="N18" s="189">
        <f>'Monthly Spending Tables'!N32</f>
        <v>6031047.5499999989</v>
      </c>
      <c r="O18" s="183">
        <f t="shared" si="2"/>
        <v>193527736.65000001</v>
      </c>
    </row>
    <row r="19" spans="2:15" x14ac:dyDescent="0.2">
      <c r="B19" s="177" t="s">
        <v>148</v>
      </c>
      <c r="C19" s="189">
        <f>'Monthly Spending Tables'!C37</f>
        <v>49408893.299999997</v>
      </c>
      <c r="D19" s="189">
        <f>'Monthly Spending Tables'!D37</f>
        <v>983718.15</v>
      </c>
      <c r="E19" s="189">
        <f>'Monthly Spending Tables'!E37</f>
        <v>21979117</v>
      </c>
      <c r="F19" s="189">
        <f>'Monthly Spending Tables'!F37</f>
        <v>39739838.870000005</v>
      </c>
      <c r="G19" s="189">
        <f>'Monthly Spending Tables'!G37</f>
        <v>3279999</v>
      </c>
      <c r="H19" s="189">
        <f>'Monthly Spending Tables'!H37</f>
        <v>45974027.780000001</v>
      </c>
      <c r="I19" s="189">
        <f>'Monthly Spending Tables'!I37</f>
        <v>20046574.93</v>
      </c>
      <c r="J19" s="189">
        <f>'Monthly Spending Tables'!J37</f>
        <v>26670922.990000002</v>
      </c>
      <c r="K19" s="189">
        <f>'Monthly Spending Tables'!K37</f>
        <v>31853762.670000002</v>
      </c>
      <c r="L19" s="189">
        <f>'Monthly Spending Tables'!L37</f>
        <v>29169934.5</v>
      </c>
      <c r="M19" s="189">
        <f>'Monthly Spending Tables'!M37</f>
        <v>31525017.5</v>
      </c>
      <c r="N19" s="189">
        <f>'Monthly Spending Tables'!N37</f>
        <v>22867224.719999999</v>
      </c>
      <c r="O19" s="183">
        <f t="shared" si="2"/>
        <v>323499031.40999997</v>
      </c>
    </row>
    <row r="20" spans="2:15" x14ac:dyDescent="0.2">
      <c r="B20" s="177" t="s">
        <v>101</v>
      </c>
      <c r="C20" s="189">
        <f>'Monthly Spending Tables'!C45</f>
        <v>147354773.59999999</v>
      </c>
      <c r="D20" s="189">
        <f>'Monthly Spending Tables'!D45</f>
        <v>68190592.650000006</v>
      </c>
      <c r="E20" s="189">
        <f>'Monthly Spending Tables'!E45</f>
        <v>103846710.05</v>
      </c>
      <c r="F20" s="189">
        <f>'Monthly Spending Tables'!F45</f>
        <v>78880790.170000017</v>
      </c>
      <c r="G20" s="189">
        <f>'Monthly Spending Tables'!G45</f>
        <v>80386983.079999983</v>
      </c>
      <c r="H20" s="189">
        <f>'Monthly Spending Tables'!H45</f>
        <v>111483035.31999999</v>
      </c>
      <c r="I20" s="189">
        <f>'Monthly Spending Tables'!I45</f>
        <v>67150482.800000012</v>
      </c>
      <c r="J20" s="189">
        <f>'Monthly Spending Tables'!J45</f>
        <v>84517272.109999999</v>
      </c>
      <c r="K20" s="189">
        <f>'Monthly Spending Tables'!K45</f>
        <v>158956248.75999999</v>
      </c>
      <c r="L20" s="189">
        <f>'Monthly Spending Tables'!L45</f>
        <v>107873348.88</v>
      </c>
      <c r="M20" s="189">
        <f>'Monthly Spending Tables'!M45</f>
        <v>133761885.05999999</v>
      </c>
      <c r="N20" s="189">
        <f>'Monthly Spending Tables'!N45</f>
        <v>132687873.72000003</v>
      </c>
      <c r="O20" s="183">
        <f t="shared" si="2"/>
        <v>1275089996.2</v>
      </c>
    </row>
    <row r="21" spans="2:15" x14ac:dyDescent="0.2">
      <c r="B21" s="177" t="s">
        <v>102</v>
      </c>
      <c r="C21" s="189">
        <f>'Monthly Spending Tables'!C60</f>
        <v>189369515.70999998</v>
      </c>
      <c r="D21" s="189">
        <f>'Monthly Spending Tables'!D60</f>
        <v>17349011.280000001</v>
      </c>
      <c r="E21" s="189">
        <f>'Monthly Spending Tables'!E60</f>
        <v>111360941.34999999</v>
      </c>
      <c r="F21" s="189">
        <f>'Monthly Spending Tables'!F60</f>
        <v>210260279.94</v>
      </c>
      <c r="G21" s="189">
        <f>'Monthly Spending Tables'!G60</f>
        <v>13253670.59</v>
      </c>
      <c r="H21" s="189">
        <f>'Monthly Spending Tables'!H60</f>
        <v>175863839.63</v>
      </c>
      <c r="I21" s="189">
        <f>'Monthly Spending Tables'!I60</f>
        <v>102458642.53</v>
      </c>
      <c r="J21" s="189">
        <f>'Monthly Spending Tables'!J60</f>
        <v>137929801.75</v>
      </c>
      <c r="K21" s="189">
        <f>'Monthly Spending Tables'!K60</f>
        <v>140461851.19</v>
      </c>
      <c r="L21" s="189">
        <f>'Monthly Spending Tables'!L60</f>
        <v>124569474.91999999</v>
      </c>
      <c r="M21" s="189">
        <f>'Monthly Spending Tables'!M60</f>
        <v>163227474.22</v>
      </c>
      <c r="N21" s="189">
        <f>'Monthly Spending Tables'!N60</f>
        <v>78844240.129999995</v>
      </c>
      <c r="O21" s="183">
        <f t="shared" si="2"/>
        <v>1464948743.2400002</v>
      </c>
    </row>
    <row r="22" spans="2:15" x14ac:dyDescent="0.2">
      <c r="B22" s="177" t="s">
        <v>103</v>
      </c>
      <c r="C22" s="189">
        <f>'Monthly Spending Tables'!C71</f>
        <v>825933543.20000005</v>
      </c>
      <c r="D22" s="189">
        <f>'Monthly Spending Tables'!D71</f>
        <v>117825025.88</v>
      </c>
      <c r="E22" s="189">
        <f>'Monthly Spending Tables'!E71</f>
        <v>527746759.81000006</v>
      </c>
      <c r="F22" s="189">
        <f>'Monthly Spending Tables'!F71</f>
        <v>685191401.17999995</v>
      </c>
      <c r="G22" s="189">
        <f>'Monthly Spending Tables'!G71</f>
        <v>57626388.789999992</v>
      </c>
      <c r="H22" s="189">
        <f>'Monthly Spending Tables'!H71</f>
        <v>888133277.41999996</v>
      </c>
      <c r="I22" s="189">
        <f>'Monthly Spending Tables'!I71</f>
        <v>446809741.61000001</v>
      </c>
      <c r="J22" s="189">
        <f>'Monthly Spending Tables'!J71</f>
        <v>469675316.25</v>
      </c>
      <c r="K22" s="189">
        <f>'Monthly Spending Tables'!K71</f>
        <v>406684791.42000002</v>
      </c>
      <c r="L22" s="189">
        <f>'Monthly Spending Tables'!L71</f>
        <v>350773628.5</v>
      </c>
      <c r="M22" s="189">
        <f>'Monthly Spending Tables'!M71</f>
        <v>407827614.55000001</v>
      </c>
      <c r="N22" s="189">
        <f>'Monthly Spending Tables'!N71</f>
        <v>282758340.94</v>
      </c>
      <c r="O22" s="183">
        <f t="shared" si="2"/>
        <v>5466985829.5500002</v>
      </c>
    </row>
    <row r="23" spans="2:15" x14ac:dyDescent="0.2">
      <c r="B23" s="177" t="s">
        <v>104</v>
      </c>
      <c r="C23" s="189">
        <f>'Monthly Spending Tables'!C77</f>
        <v>5302858</v>
      </c>
      <c r="D23" s="189">
        <f>'Monthly Spending Tables'!D77</f>
        <v>1482047.12</v>
      </c>
      <c r="E23" s="189">
        <f>'Monthly Spending Tables'!E77</f>
        <v>6446154.0899999999</v>
      </c>
      <c r="F23" s="189">
        <f>'Monthly Spending Tables'!F77</f>
        <v>4997631.0299999993</v>
      </c>
      <c r="G23" s="189">
        <f>'Monthly Spending Tables'!G77</f>
        <v>795102.62999999989</v>
      </c>
      <c r="H23" s="189">
        <f>'Monthly Spending Tables'!H77</f>
        <v>6382563.4199999999</v>
      </c>
      <c r="I23" s="189">
        <f>'Monthly Spending Tables'!I77</f>
        <v>3158381.8200000003</v>
      </c>
      <c r="J23" s="189">
        <f>'Monthly Spending Tables'!J77</f>
        <v>4071895.13</v>
      </c>
      <c r="K23" s="189">
        <f>'Monthly Spending Tables'!K77</f>
        <v>6012451.8200000003</v>
      </c>
      <c r="L23" s="189">
        <f>'Monthly Spending Tables'!L77</f>
        <v>9953719.5</v>
      </c>
      <c r="M23" s="189">
        <f>'Monthly Spending Tables'!M77</f>
        <v>5705536.4799999995</v>
      </c>
      <c r="N23" s="189">
        <f>'Monthly Spending Tables'!N77</f>
        <v>2246498.9500000002</v>
      </c>
      <c r="O23" s="183">
        <f t="shared" si="2"/>
        <v>56554839.990000002</v>
      </c>
    </row>
    <row r="24" spans="2:15" x14ac:dyDescent="0.2">
      <c r="B24" s="177" t="s">
        <v>105</v>
      </c>
      <c r="C24" s="189">
        <f>'Monthly Spending Tables'!C84</f>
        <v>145277789</v>
      </c>
      <c r="D24" s="189">
        <f>'Monthly Spending Tables'!D84</f>
        <v>0</v>
      </c>
      <c r="E24" s="189">
        <f>'Monthly Spending Tables'!E84</f>
        <v>72799885</v>
      </c>
      <c r="F24" s="189">
        <f>'Monthly Spending Tables'!F84</f>
        <v>129661839</v>
      </c>
      <c r="G24" s="189">
        <f>'Monthly Spending Tables'!G84</f>
        <v>21266363</v>
      </c>
      <c r="H24" s="189">
        <f>'Monthly Spending Tables'!H84</f>
        <v>136692372</v>
      </c>
      <c r="I24" s="189">
        <f>'Monthly Spending Tables'!I84</f>
        <v>93493194</v>
      </c>
      <c r="J24" s="189">
        <f>'Monthly Spending Tables'!J84</f>
        <v>172898098</v>
      </c>
      <c r="K24" s="189">
        <f>'Monthly Spending Tables'!K84</f>
        <v>-13306641</v>
      </c>
      <c r="L24" s="189">
        <f>'Monthly Spending Tables'!L84</f>
        <v>78234977</v>
      </c>
      <c r="M24" s="189">
        <f>'Monthly Spending Tables'!M84</f>
        <v>78871225</v>
      </c>
      <c r="N24" s="189">
        <f>'Monthly Spending Tables'!N84</f>
        <v>83229741</v>
      </c>
      <c r="O24" s="183">
        <f t="shared" si="2"/>
        <v>999118842</v>
      </c>
    </row>
    <row r="25" spans="2:15" x14ac:dyDescent="0.2">
      <c r="B25" s="184" t="s">
        <v>106</v>
      </c>
      <c r="C25" s="190">
        <f>'Monthly Spending Tables'!C90</f>
        <v>0</v>
      </c>
      <c r="D25" s="190">
        <f>'Monthly Spending Tables'!D90</f>
        <v>0</v>
      </c>
      <c r="E25" s="190">
        <f>'Monthly Spending Tables'!E90</f>
        <v>3012300</v>
      </c>
      <c r="F25" s="190">
        <f>'Monthly Spending Tables'!F90</f>
        <v>0</v>
      </c>
      <c r="G25" s="190">
        <f>'Monthly Spending Tables'!G90</f>
        <v>0</v>
      </c>
      <c r="H25" s="190">
        <f>'Monthly Spending Tables'!H90</f>
        <v>0</v>
      </c>
      <c r="I25" s="190">
        <f>'Monthly Spending Tables'!I90</f>
        <v>0</v>
      </c>
      <c r="J25" s="190">
        <f>'Monthly Spending Tables'!J90</f>
        <v>0</v>
      </c>
      <c r="K25" s="190">
        <f>'Monthly Spending Tables'!K90</f>
        <v>0</v>
      </c>
      <c r="L25" s="190">
        <f>'Monthly Spending Tables'!L90</f>
        <v>0</v>
      </c>
      <c r="M25" s="190">
        <f>'Monthly Spending Tables'!M90</f>
        <v>0</v>
      </c>
      <c r="N25" s="190">
        <f>'Monthly Spending Tables'!N90</f>
        <v>0</v>
      </c>
      <c r="O25" s="186">
        <f t="shared" si="2"/>
        <v>3012300</v>
      </c>
    </row>
    <row r="26" spans="2:15" s="183" customFormat="1" x14ac:dyDescent="0.2">
      <c r="B26" s="188" t="s">
        <v>61</v>
      </c>
      <c r="C26" s="188">
        <f>SUM(C14:C25)</f>
        <v>1626589720.00842</v>
      </c>
      <c r="D26" s="188">
        <f t="shared" ref="D26:O26" si="3">SUM(D14:D25)</f>
        <v>254350972.98067999</v>
      </c>
      <c r="E26" s="188">
        <f t="shared" si="3"/>
        <v>987597349.33511412</v>
      </c>
      <c r="F26" s="188">
        <f t="shared" si="3"/>
        <v>1324042100.4564998</v>
      </c>
      <c r="G26" s="188">
        <f t="shared" si="3"/>
        <v>471109364.51628006</v>
      </c>
      <c r="H26" s="188">
        <f t="shared" si="3"/>
        <v>1689872997.7274871</v>
      </c>
      <c r="I26" s="188">
        <f t="shared" si="3"/>
        <v>820530511.09350705</v>
      </c>
      <c r="J26" s="188">
        <f t="shared" si="3"/>
        <v>1037594077.6962</v>
      </c>
      <c r="K26" s="188">
        <f t="shared" si="3"/>
        <v>928379344.83230007</v>
      </c>
      <c r="L26" s="188">
        <f t="shared" si="3"/>
        <v>885080116.4052999</v>
      </c>
      <c r="M26" s="188">
        <f t="shared" si="3"/>
        <v>1062725802.0220001</v>
      </c>
      <c r="N26" s="188">
        <f t="shared" si="3"/>
        <v>731484622.88000011</v>
      </c>
      <c r="O26" s="188">
        <f t="shared" si="3"/>
        <v>11819356979.953787</v>
      </c>
    </row>
  </sheetData>
  <sheetProtection password="F843" sheet="1" objects="1" scenarios="1"/>
  <mergeCells count="8">
    <mergeCell ref="C2:E2"/>
    <mergeCell ref="F2:H2"/>
    <mergeCell ref="I2:K2"/>
    <mergeCell ref="L2:N2"/>
    <mergeCell ref="C12:E12"/>
    <mergeCell ref="F12:H12"/>
    <mergeCell ref="I12:K12"/>
    <mergeCell ref="L12:N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B100"/>
  <sheetViews>
    <sheetView zoomScaleNormal="100" workbookViewId="0">
      <pane xSplit="2" ySplit="3" topLeftCell="C4" activePane="bottomRight" state="frozen"/>
      <selection pane="topRight" activeCell="D1" sqref="D1"/>
      <selection pane="bottomLeft" activeCell="A4" sqref="A4"/>
      <selection pane="bottomRight" activeCell="B1" sqref="B1"/>
    </sheetView>
  </sheetViews>
  <sheetFormatPr defaultRowHeight="12.75" x14ac:dyDescent="0.2"/>
  <cols>
    <col min="1" max="1" width="1.28515625" style="220" customWidth="1"/>
    <col min="2" max="2" width="41.85546875" style="177" bestFit="1" customWidth="1"/>
    <col min="3" max="6" width="10.85546875" style="177" bestFit="1" customWidth="1"/>
    <col min="7" max="7" width="10.42578125" style="177" bestFit="1" customWidth="1"/>
    <col min="8" max="8" width="10.85546875" style="177" bestFit="1" customWidth="1"/>
    <col min="9" max="9" width="10.42578125" style="177" bestFit="1" customWidth="1"/>
    <col min="10" max="10" width="10.85546875" style="177" bestFit="1" customWidth="1"/>
    <col min="11" max="12" width="10.42578125" style="177" bestFit="1" customWidth="1"/>
    <col min="13" max="13" width="10.85546875" style="177" bestFit="1" customWidth="1"/>
    <col min="14" max="14" width="10.42578125" style="177" bestFit="1" customWidth="1"/>
    <col min="15" max="15" width="2.140625" style="220" customWidth="1"/>
    <col min="16" max="16" width="10.42578125" style="177" bestFit="1" customWidth="1"/>
    <col min="17" max="17" width="9.5703125" style="177" bestFit="1" customWidth="1"/>
    <col min="18" max="19" width="10.42578125" style="177" bestFit="1" customWidth="1"/>
    <col min="20" max="20" width="9.5703125" style="177" bestFit="1" customWidth="1"/>
    <col min="21" max="27" width="10.42578125" style="177" bestFit="1" customWidth="1"/>
    <col min="28" max="28" width="2.5703125" style="220" customWidth="1"/>
    <col min="29" max="30" width="9.5703125" style="177" bestFit="1" customWidth="1"/>
    <col min="31" max="31" width="10.42578125" style="177" bestFit="1" customWidth="1"/>
    <col min="32" max="32" width="9.5703125" style="177" bestFit="1" customWidth="1"/>
    <col min="33" max="34" width="10.42578125" style="177" bestFit="1" customWidth="1"/>
    <col min="35" max="35" width="12.85546875" style="177" bestFit="1" customWidth="1"/>
    <col min="36" max="36" width="9.5703125" style="177" bestFit="1" customWidth="1"/>
    <col min="37" max="37" width="10.42578125" style="177" bestFit="1" customWidth="1"/>
    <col min="38" max="39" width="9.5703125" style="177" bestFit="1" customWidth="1"/>
    <col min="40" max="40" width="10.42578125" style="177" bestFit="1" customWidth="1"/>
    <col min="41" max="41" width="2.5703125" style="220" customWidth="1"/>
    <col min="42" max="42" width="10.7109375" style="177" bestFit="1" customWidth="1"/>
    <col min="43" max="43" width="10.42578125" style="177" customWidth="1"/>
    <col min="44" max="44" width="9.85546875" style="177" bestFit="1" customWidth="1"/>
    <col min="45" max="45" width="10.7109375" style="177" bestFit="1" customWidth="1"/>
    <col min="46" max="46" width="9.85546875" style="177" bestFit="1" customWidth="1"/>
    <col min="47" max="47" width="10.7109375" style="177" bestFit="1" customWidth="1"/>
    <col min="48" max="53" width="9.85546875" style="177" bestFit="1" customWidth="1"/>
    <col min="54" max="54" width="3.28515625" style="220" customWidth="1"/>
    <col min="55" max="55" width="9.5703125" style="177" bestFit="1" customWidth="1"/>
    <col min="56" max="56" width="8.7109375" style="177" bestFit="1" customWidth="1"/>
    <col min="57" max="57" width="9.5703125" style="177" bestFit="1" customWidth="1"/>
    <col min="58" max="58" width="10.42578125" style="177" bestFit="1" customWidth="1"/>
    <col min="59" max="59" width="8.85546875" style="177" bestFit="1" customWidth="1"/>
    <col min="60" max="60" width="9.5703125" style="177" bestFit="1" customWidth="1"/>
    <col min="61" max="61" width="8.7109375" style="177" bestFit="1" customWidth="1"/>
    <col min="62" max="66" width="9.5703125" style="177" bestFit="1" customWidth="1"/>
    <col min="67" max="67" width="2.28515625" style="220" customWidth="1"/>
    <col min="68" max="72" width="9.5703125" style="177" bestFit="1" customWidth="1"/>
    <col min="73" max="73" width="10.42578125" style="177" bestFit="1" customWidth="1"/>
    <col min="74" max="79" width="9.5703125" style="177" bestFit="1" customWidth="1"/>
    <col min="80" max="80" width="2.28515625" style="220" customWidth="1"/>
    <col min="81" max="16384" width="9.140625" style="177"/>
  </cols>
  <sheetData>
    <row r="1" spans="1:80" s="178" customFormat="1" ht="18.75" customHeight="1" x14ac:dyDescent="0.25">
      <c r="A1" s="219"/>
      <c r="B1" s="11" t="s">
        <v>332</v>
      </c>
      <c r="C1" s="425" t="s">
        <v>333</v>
      </c>
      <c r="D1" s="425"/>
      <c r="E1" s="425"/>
      <c r="F1" s="425"/>
      <c r="G1" s="425"/>
      <c r="H1" s="425"/>
      <c r="I1" s="425"/>
      <c r="J1" s="425"/>
      <c r="K1" s="425"/>
      <c r="L1" s="425"/>
      <c r="M1" s="425"/>
      <c r="N1" s="425"/>
      <c r="O1" s="219"/>
      <c r="P1" s="425" t="s">
        <v>334</v>
      </c>
      <c r="Q1" s="425"/>
      <c r="R1" s="425"/>
      <c r="S1" s="425"/>
      <c r="T1" s="425"/>
      <c r="U1" s="425"/>
      <c r="V1" s="425"/>
      <c r="W1" s="425"/>
      <c r="X1" s="425"/>
      <c r="Y1" s="425"/>
      <c r="Z1" s="425"/>
      <c r="AA1" s="425"/>
      <c r="AB1" s="219"/>
      <c r="AC1" s="425" t="s">
        <v>335</v>
      </c>
      <c r="AD1" s="425"/>
      <c r="AE1" s="425"/>
      <c r="AF1" s="425"/>
      <c r="AG1" s="425"/>
      <c r="AH1" s="425"/>
      <c r="AI1" s="425"/>
      <c r="AJ1" s="425"/>
      <c r="AK1" s="425"/>
      <c r="AL1" s="425"/>
      <c r="AM1" s="425"/>
      <c r="AN1" s="425"/>
      <c r="AO1" s="219"/>
      <c r="AP1" s="425" t="s">
        <v>336</v>
      </c>
      <c r="AQ1" s="425"/>
      <c r="AR1" s="425"/>
      <c r="AS1" s="425"/>
      <c r="AT1" s="425"/>
      <c r="AU1" s="425"/>
      <c r="AV1" s="425"/>
      <c r="AW1" s="425"/>
      <c r="AX1" s="425"/>
      <c r="AY1" s="425"/>
      <c r="AZ1" s="425"/>
      <c r="BA1" s="425"/>
      <c r="BB1" s="219"/>
      <c r="BC1" s="425" t="s">
        <v>337</v>
      </c>
      <c r="BD1" s="425"/>
      <c r="BE1" s="425"/>
      <c r="BF1" s="425"/>
      <c r="BG1" s="425"/>
      <c r="BH1" s="425"/>
      <c r="BI1" s="425"/>
      <c r="BJ1" s="425"/>
      <c r="BK1" s="425"/>
      <c r="BL1" s="425"/>
      <c r="BM1" s="425"/>
      <c r="BN1" s="425"/>
      <c r="BO1" s="219"/>
      <c r="BP1" s="425" t="s">
        <v>338</v>
      </c>
      <c r="BQ1" s="425"/>
      <c r="BR1" s="425"/>
      <c r="BS1" s="425"/>
      <c r="BT1" s="425"/>
      <c r="BU1" s="425"/>
      <c r="BV1" s="425"/>
      <c r="BW1" s="425"/>
      <c r="BX1" s="425"/>
      <c r="BY1" s="425"/>
      <c r="BZ1" s="425"/>
      <c r="CA1" s="425"/>
      <c r="CB1" s="219"/>
    </row>
    <row r="2" spans="1:80" s="178" customFormat="1" x14ac:dyDescent="0.2">
      <c r="A2" s="219"/>
      <c r="C2" s="421" t="s">
        <v>241</v>
      </c>
      <c r="D2" s="421"/>
      <c r="E2" s="421"/>
      <c r="F2" s="422" t="s">
        <v>204</v>
      </c>
      <c r="G2" s="422"/>
      <c r="H2" s="422"/>
      <c r="I2" s="423" t="s">
        <v>257</v>
      </c>
      <c r="J2" s="423"/>
      <c r="K2" s="423"/>
      <c r="L2" s="426" t="s">
        <v>307</v>
      </c>
      <c r="M2" s="426"/>
      <c r="N2" s="426"/>
      <c r="O2" s="219"/>
      <c r="P2" s="421" t="s">
        <v>241</v>
      </c>
      <c r="Q2" s="421"/>
      <c r="R2" s="421"/>
      <c r="S2" s="422" t="s">
        <v>204</v>
      </c>
      <c r="T2" s="422"/>
      <c r="U2" s="422"/>
      <c r="V2" s="423" t="s">
        <v>257</v>
      </c>
      <c r="W2" s="423"/>
      <c r="X2" s="423"/>
      <c r="Y2" s="426" t="s">
        <v>307</v>
      </c>
      <c r="Z2" s="426"/>
      <c r="AA2" s="426"/>
      <c r="AB2" s="219"/>
      <c r="AC2" s="421" t="s">
        <v>241</v>
      </c>
      <c r="AD2" s="421"/>
      <c r="AE2" s="421"/>
      <c r="AF2" s="422" t="s">
        <v>204</v>
      </c>
      <c r="AG2" s="422"/>
      <c r="AH2" s="422"/>
      <c r="AI2" s="423" t="s">
        <v>257</v>
      </c>
      <c r="AJ2" s="423"/>
      <c r="AK2" s="423"/>
      <c r="AL2" s="426" t="s">
        <v>307</v>
      </c>
      <c r="AM2" s="426"/>
      <c r="AN2" s="426"/>
      <c r="AO2" s="219"/>
      <c r="AP2" s="421" t="s">
        <v>241</v>
      </c>
      <c r="AQ2" s="421"/>
      <c r="AR2" s="421"/>
      <c r="AS2" s="422" t="s">
        <v>204</v>
      </c>
      <c r="AT2" s="422"/>
      <c r="AU2" s="422"/>
      <c r="AV2" s="423" t="s">
        <v>257</v>
      </c>
      <c r="AW2" s="423"/>
      <c r="AX2" s="423"/>
      <c r="AY2" s="426" t="s">
        <v>307</v>
      </c>
      <c r="AZ2" s="426"/>
      <c r="BA2" s="426"/>
      <c r="BB2" s="219"/>
      <c r="BC2" s="421" t="s">
        <v>241</v>
      </c>
      <c r="BD2" s="421"/>
      <c r="BE2" s="421"/>
      <c r="BF2" s="422" t="s">
        <v>204</v>
      </c>
      <c r="BG2" s="422"/>
      <c r="BH2" s="422"/>
      <c r="BI2" s="423" t="s">
        <v>257</v>
      </c>
      <c r="BJ2" s="423"/>
      <c r="BK2" s="423"/>
      <c r="BL2" s="426" t="s">
        <v>307</v>
      </c>
      <c r="BM2" s="426"/>
      <c r="BN2" s="426"/>
      <c r="BO2" s="219"/>
      <c r="BP2" s="421" t="s">
        <v>241</v>
      </c>
      <c r="BQ2" s="421"/>
      <c r="BR2" s="421"/>
      <c r="BS2" s="422" t="s">
        <v>204</v>
      </c>
      <c r="BT2" s="422"/>
      <c r="BU2" s="422"/>
      <c r="BV2" s="423" t="s">
        <v>257</v>
      </c>
      <c r="BW2" s="423"/>
      <c r="BX2" s="423"/>
      <c r="BY2" s="426" t="s">
        <v>307</v>
      </c>
      <c r="BZ2" s="426"/>
      <c r="CA2" s="426"/>
      <c r="CB2" s="219"/>
    </row>
    <row r="3" spans="1:80" x14ac:dyDescent="0.2">
      <c r="B3" s="191" t="s">
        <v>115</v>
      </c>
      <c r="C3" s="221" t="s">
        <v>309</v>
      </c>
      <c r="D3" s="221" t="s">
        <v>310</v>
      </c>
      <c r="E3" s="221" t="s">
        <v>311</v>
      </c>
      <c r="F3" s="221" t="s">
        <v>312</v>
      </c>
      <c r="G3" s="221" t="s">
        <v>313</v>
      </c>
      <c r="H3" s="221" t="s">
        <v>314</v>
      </c>
      <c r="I3" s="221" t="s">
        <v>315</v>
      </c>
      <c r="J3" s="221" t="s">
        <v>316</v>
      </c>
      <c r="K3" s="221" t="s">
        <v>317</v>
      </c>
      <c r="L3" s="221" t="s">
        <v>318</v>
      </c>
      <c r="M3" s="221" t="s">
        <v>319</v>
      </c>
      <c r="N3" s="221" t="s">
        <v>320</v>
      </c>
      <c r="P3" s="221" t="s">
        <v>309</v>
      </c>
      <c r="Q3" s="221" t="s">
        <v>310</v>
      </c>
      <c r="R3" s="221" t="s">
        <v>311</v>
      </c>
      <c r="S3" s="221" t="s">
        <v>312</v>
      </c>
      <c r="T3" s="221" t="s">
        <v>313</v>
      </c>
      <c r="U3" s="221" t="s">
        <v>314</v>
      </c>
      <c r="V3" s="221" t="s">
        <v>315</v>
      </c>
      <c r="W3" s="221" t="s">
        <v>316</v>
      </c>
      <c r="X3" s="221" t="s">
        <v>317</v>
      </c>
      <c r="Y3" s="221" t="s">
        <v>318</v>
      </c>
      <c r="Z3" s="221" t="s">
        <v>319</v>
      </c>
      <c r="AA3" s="221" t="s">
        <v>320</v>
      </c>
      <c r="AC3" s="221" t="s">
        <v>309</v>
      </c>
      <c r="AD3" s="221" t="s">
        <v>310</v>
      </c>
      <c r="AE3" s="221" t="s">
        <v>311</v>
      </c>
      <c r="AF3" s="221" t="s">
        <v>312</v>
      </c>
      <c r="AG3" s="221" t="s">
        <v>313</v>
      </c>
      <c r="AH3" s="221" t="s">
        <v>314</v>
      </c>
      <c r="AI3" s="221" t="s">
        <v>315</v>
      </c>
      <c r="AJ3" s="221" t="s">
        <v>316</v>
      </c>
      <c r="AK3" s="221" t="s">
        <v>317</v>
      </c>
      <c r="AL3" s="221" t="s">
        <v>318</v>
      </c>
      <c r="AM3" s="221" t="s">
        <v>319</v>
      </c>
      <c r="AN3" s="221" t="s">
        <v>320</v>
      </c>
      <c r="AP3" s="221" t="s">
        <v>309</v>
      </c>
      <c r="AQ3" s="221" t="s">
        <v>310</v>
      </c>
      <c r="AR3" s="221" t="s">
        <v>311</v>
      </c>
      <c r="AS3" s="221" t="s">
        <v>312</v>
      </c>
      <c r="AT3" s="221" t="s">
        <v>313</v>
      </c>
      <c r="AU3" s="221" t="s">
        <v>314</v>
      </c>
      <c r="AV3" s="221" t="s">
        <v>315</v>
      </c>
      <c r="AW3" s="221" t="s">
        <v>316</v>
      </c>
      <c r="AX3" s="221" t="s">
        <v>317</v>
      </c>
      <c r="AY3" s="221" t="s">
        <v>318</v>
      </c>
      <c r="AZ3" s="221" t="s">
        <v>319</v>
      </c>
      <c r="BA3" s="221" t="s">
        <v>320</v>
      </c>
      <c r="BC3" s="221" t="s">
        <v>309</v>
      </c>
      <c r="BD3" s="221" t="s">
        <v>310</v>
      </c>
      <c r="BE3" s="221" t="s">
        <v>311</v>
      </c>
      <c r="BF3" s="221" t="s">
        <v>312</v>
      </c>
      <c r="BG3" s="221" t="s">
        <v>313</v>
      </c>
      <c r="BH3" s="221" t="s">
        <v>314</v>
      </c>
      <c r="BI3" s="221" t="s">
        <v>315</v>
      </c>
      <c r="BJ3" s="221" t="s">
        <v>316</v>
      </c>
      <c r="BK3" s="221" t="s">
        <v>317</v>
      </c>
      <c r="BL3" s="221" t="s">
        <v>318</v>
      </c>
      <c r="BM3" s="221" t="s">
        <v>319</v>
      </c>
      <c r="BN3" s="221" t="s">
        <v>320</v>
      </c>
      <c r="BP3" s="221" t="s">
        <v>309</v>
      </c>
      <c r="BQ3" s="221" t="s">
        <v>310</v>
      </c>
      <c r="BR3" s="221" t="s">
        <v>311</v>
      </c>
      <c r="BS3" s="221" t="s">
        <v>312</v>
      </c>
      <c r="BT3" s="221" t="s">
        <v>313</v>
      </c>
      <c r="BU3" s="221" t="s">
        <v>314</v>
      </c>
      <c r="BV3" s="221" t="s">
        <v>315</v>
      </c>
      <c r="BW3" s="221" t="s">
        <v>316</v>
      </c>
      <c r="BX3" s="221" t="s">
        <v>317</v>
      </c>
      <c r="BY3" s="221" t="s">
        <v>318</v>
      </c>
      <c r="BZ3" s="221" t="s">
        <v>319</v>
      </c>
      <c r="CA3" s="221" t="s">
        <v>320</v>
      </c>
    </row>
    <row r="4" spans="1:80" s="195" customFormat="1" ht="11.25" x14ac:dyDescent="0.2">
      <c r="A4" s="217"/>
      <c r="B4" s="195" t="s">
        <v>95</v>
      </c>
      <c r="C4" s="222">
        <f t="shared" ref="C4:C35" si="0">P4+AC4+AP4+BC4+BP4</f>
        <v>68885088.969999999</v>
      </c>
      <c r="D4" s="222">
        <f t="shared" ref="D4:D35" si="1">Q4+AD4+AQ4+BD4+BQ4</f>
        <v>9935309.5299999863</v>
      </c>
      <c r="E4" s="222">
        <f t="shared" ref="E4:E35" si="2">R4+AE4+AR4+BE4+BR4</f>
        <v>16058373.050000004</v>
      </c>
      <c r="F4" s="222">
        <f t="shared" ref="F4:F35" si="3">S4+AF4+AS4+BF4+BS4</f>
        <v>18901515.770000014</v>
      </c>
      <c r="G4" s="222">
        <f t="shared" ref="G4:G35" si="4">T4+AG4+AT4+BG4+BT4</f>
        <v>235121827.20000002</v>
      </c>
      <c r="H4" s="222">
        <f t="shared" ref="H4:H35" si="5">U4+AH4+AU4+BH4+BU4</f>
        <v>25522086.180000015</v>
      </c>
      <c r="I4" s="222">
        <f t="shared" ref="I4:I35" si="6">V4+AI4+AV4+BI4+BV4</f>
        <v>11791738.91</v>
      </c>
      <c r="J4" s="222">
        <f t="shared" ref="J4:J35" si="7">W4+AJ4+AW4+BJ4+BW4</f>
        <v>34386265.879999995</v>
      </c>
      <c r="K4" s="222">
        <f t="shared" ref="K4:K35" si="8">X4+AK4+AX4+BK4+BX4</f>
        <v>25595082.289999999</v>
      </c>
      <c r="L4" s="222">
        <f t="shared" ref="L4:L35" si="9">Y4+AL4+AY4+BL4+BY4</f>
        <v>31917834.439999998</v>
      </c>
      <c r="M4" s="195">
        <f t="shared" ref="M4:M35" si="10">Z4+AM4+AZ4+BM4+BZ4</f>
        <v>66158021.879999995</v>
      </c>
      <c r="N4" s="195">
        <f t="shared" ref="N4:N35" si="11">AA4+AN4+BA4+BN4+CA4</f>
        <v>52184698.540000007</v>
      </c>
      <c r="O4" s="217"/>
      <c r="P4" s="222">
        <f>SUM(P5:P11)</f>
        <v>20645098.099999994</v>
      </c>
      <c r="Q4" s="222">
        <f t="shared" ref="Q4:AN4" si="12">SUM(Q5:Q11)</f>
        <v>4570080.8900000006</v>
      </c>
      <c r="R4" s="222">
        <f>SUM(R5:R11)</f>
        <v>9340951.9799999986</v>
      </c>
      <c r="S4" s="222">
        <f t="shared" si="12"/>
        <v>12795065.800000001</v>
      </c>
      <c r="T4" s="222">
        <f t="shared" si="12"/>
        <v>8178507.3800000008</v>
      </c>
      <c r="U4" s="222">
        <f t="shared" si="12"/>
        <v>13775102.09</v>
      </c>
      <c r="V4" s="222">
        <f t="shared" si="12"/>
        <v>6235269.8999999985</v>
      </c>
      <c r="W4" s="222">
        <f t="shared" si="12"/>
        <v>11589683.380000001</v>
      </c>
      <c r="X4" s="222">
        <f t="shared" si="12"/>
        <v>13265392.440000001</v>
      </c>
      <c r="Y4" s="222">
        <f t="shared" si="12"/>
        <v>11965299.74</v>
      </c>
      <c r="Z4" s="222">
        <f t="shared" si="12"/>
        <v>13453518.129999999</v>
      </c>
      <c r="AA4" s="222">
        <f t="shared" si="12"/>
        <v>10923768.779999956</v>
      </c>
      <c r="AB4" s="217"/>
      <c r="AC4" s="222">
        <f t="shared" si="12"/>
        <v>48239990.869999997</v>
      </c>
      <c r="AD4" s="222">
        <f t="shared" si="12"/>
        <v>5365228.6399999866</v>
      </c>
      <c r="AE4" s="222">
        <f t="shared" si="12"/>
        <v>6717421.070000005</v>
      </c>
      <c r="AF4" s="222">
        <f t="shared" si="12"/>
        <v>6106449.9700000128</v>
      </c>
      <c r="AG4" s="222">
        <f t="shared" si="12"/>
        <v>226943319.82000002</v>
      </c>
      <c r="AH4" s="222">
        <f t="shared" si="12"/>
        <v>11746984.090000017</v>
      </c>
      <c r="AI4" s="222">
        <f t="shared" si="12"/>
        <v>5556469.0100000007</v>
      </c>
      <c r="AJ4" s="222">
        <f t="shared" si="12"/>
        <v>21585285.569999993</v>
      </c>
      <c r="AK4" s="222">
        <f t="shared" si="12"/>
        <v>11668673.819999998</v>
      </c>
      <c r="AL4" s="222">
        <f t="shared" si="12"/>
        <v>19022534.699999999</v>
      </c>
      <c r="AM4" s="222">
        <f t="shared" si="12"/>
        <v>49686369.75</v>
      </c>
      <c r="AN4" s="222">
        <f t="shared" si="12"/>
        <v>40566629.76000005</v>
      </c>
      <c r="AO4" s="217"/>
      <c r="AP4" s="222">
        <f>SUM(AP5:AP11)</f>
        <v>0</v>
      </c>
      <c r="AQ4" s="222">
        <f t="shared" ref="AQ4:BA4" si="13">SUM(AQ5:AQ11)</f>
        <v>0</v>
      </c>
      <c r="AR4" s="222">
        <f t="shared" si="13"/>
        <v>0</v>
      </c>
      <c r="AS4" s="222">
        <f t="shared" si="13"/>
        <v>0</v>
      </c>
      <c r="AT4" s="222">
        <f t="shared" si="13"/>
        <v>0</v>
      </c>
      <c r="AU4" s="222">
        <f t="shared" si="13"/>
        <v>0</v>
      </c>
      <c r="AV4" s="222">
        <f t="shared" si="13"/>
        <v>0</v>
      </c>
      <c r="AW4" s="222">
        <f t="shared" si="13"/>
        <v>0</v>
      </c>
      <c r="AX4" s="222">
        <f t="shared" si="13"/>
        <v>0</v>
      </c>
      <c r="AY4" s="222">
        <f t="shared" si="13"/>
        <v>0</v>
      </c>
      <c r="AZ4" s="222">
        <f t="shared" si="13"/>
        <v>0</v>
      </c>
      <c r="BA4" s="222">
        <f t="shared" si="13"/>
        <v>0</v>
      </c>
      <c r="BB4" s="217"/>
      <c r="BC4" s="222">
        <f>SUM(BC5:BC11)</f>
        <v>0</v>
      </c>
      <c r="BD4" s="222">
        <f t="shared" ref="BD4:BN4" si="14">SUM(BD5:BD11)</f>
        <v>0</v>
      </c>
      <c r="BE4" s="222">
        <f t="shared" si="14"/>
        <v>0</v>
      </c>
      <c r="BF4" s="222">
        <f t="shared" si="14"/>
        <v>0</v>
      </c>
      <c r="BG4" s="222">
        <f t="shared" si="14"/>
        <v>0</v>
      </c>
      <c r="BH4" s="222">
        <f t="shared" si="14"/>
        <v>0</v>
      </c>
      <c r="BI4" s="222">
        <f t="shared" si="14"/>
        <v>0</v>
      </c>
      <c r="BJ4" s="222">
        <f t="shared" si="14"/>
        <v>1211296.9300000002</v>
      </c>
      <c r="BK4" s="222">
        <f t="shared" si="14"/>
        <v>661016.03</v>
      </c>
      <c r="BL4" s="222">
        <f t="shared" si="14"/>
        <v>930000</v>
      </c>
      <c r="BM4" s="222">
        <f t="shared" si="14"/>
        <v>3018134</v>
      </c>
      <c r="BN4" s="222">
        <f t="shared" si="14"/>
        <v>694300</v>
      </c>
      <c r="BO4" s="217"/>
      <c r="BP4" s="222">
        <f>SUM(BP5:BP11)</f>
        <v>0</v>
      </c>
      <c r="BQ4" s="222">
        <f t="shared" ref="BQ4:CA4" si="15">SUM(BQ5:BQ11)</f>
        <v>0</v>
      </c>
      <c r="BR4" s="222">
        <f t="shared" si="15"/>
        <v>0</v>
      </c>
      <c r="BS4" s="222">
        <f t="shared" si="15"/>
        <v>0</v>
      </c>
      <c r="BT4" s="222">
        <f t="shared" si="15"/>
        <v>0</v>
      </c>
      <c r="BU4" s="222">
        <f t="shared" si="15"/>
        <v>0</v>
      </c>
      <c r="BV4" s="222">
        <f t="shared" si="15"/>
        <v>0</v>
      </c>
      <c r="BW4" s="222">
        <f t="shared" si="15"/>
        <v>0</v>
      </c>
      <c r="BX4" s="222">
        <f t="shared" si="15"/>
        <v>0</v>
      </c>
      <c r="BY4" s="222">
        <f t="shared" si="15"/>
        <v>0</v>
      </c>
      <c r="BZ4" s="222">
        <f t="shared" si="15"/>
        <v>0</v>
      </c>
      <c r="CA4" s="222">
        <f t="shared" si="15"/>
        <v>0</v>
      </c>
      <c r="CB4" s="217"/>
    </row>
    <row r="5" spans="1:80" x14ac:dyDescent="0.2">
      <c r="B5" s="198" t="s">
        <v>121</v>
      </c>
      <c r="C5" s="223">
        <f t="shared" si="0"/>
        <v>1436332</v>
      </c>
      <c r="D5" s="223">
        <f t="shared" si="1"/>
        <v>803456</v>
      </c>
      <c r="E5" s="223">
        <f t="shared" si="2"/>
        <v>330318.59999999998</v>
      </c>
      <c r="F5" s="223">
        <f t="shared" si="3"/>
        <v>665919.5</v>
      </c>
      <c r="G5" s="223">
        <f t="shared" si="4"/>
        <v>374416.6</v>
      </c>
      <c r="H5" s="223">
        <f t="shared" si="5"/>
        <v>704266.31</v>
      </c>
      <c r="I5" s="223">
        <f t="shared" si="6"/>
        <v>0</v>
      </c>
      <c r="J5" s="223">
        <f t="shared" si="7"/>
        <v>1080003.6200000001</v>
      </c>
      <c r="K5" s="223">
        <f t="shared" si="8"/>
        <v>948509</v>
      </c>
      <c r="L5" s="223">
        <f t="shared" si="9"/>
        <v>777422.6</v>
      </c>
      <c r="M5" s="223">
        <f t="shared" si="10"/>
        <v>1640887</v>
      </c>
      <c r="N5" s="223">
        <f t="shared" si="11"/>
        <v>838932.4</v>
      </c>
      <c r="O5" s="224"/>
      <c r="P5" s="223">
        <v>586332</v>
      </c>
      <c r="Q5" s="223"/>
      <c r="R5" s="223">
        <v>330318.59999999998</v>
      </c>
      <c r="S5" s="223">
        <v>665919.5</v>
      </c>
      <c r="T5" s="223">
        <v>374416.6</v>
      </c>
      <c r="U5" s="223">
        <v>594128</v>
      </c>
      <c r="V5" s="223"/>
      <c r="W5" s="223">
        <v>631421.9</v>
      </c>
      <c r="X5" s="223">
        <v>448509</v>
      </c>
      <c r="Y5" s="223">
        <v>777422.6</v>
      </c>
      <c r="Z5" s="223">
        <v>1044887</v>
      </c>
      <c r="AA5" s="223">
        <v>838932.4</v>
      </c>
      <c r="AB5" s="224"/>
      <c r="AC5" s="223">
        <v>850000</v>
      </c>
      <c r="AD5" s="223">
        <v>803456</v>
      </c>
      <c r="AE5" s="223">
        <v>0</v>
      </c>
      <c r="AF5" s="223"/>
      <c r="AG5" s="223">
        <v>0</v>
      </c>
      <c r="AH5" s="223">
        <v>110138.31</v>
      </c>
      <c r="AI5" s="223"/>
      <c r="AJ5" s="223">
        <v>448581.72</v>
      </c>
      <c r="AK5" s="223">
        <v>500000</v>
      </c>
      <c r="AL5" s="223"/>
      <c r="AM5" s="223">
        <v>596000</v>
      </c>
      <c r="AN5" s="223">
        <v>0</v>
      </c>
      <c r="AO5" s="224"/>
      <c r="AP5" s="223">
        <v>0</v>
      </c>
      <c r="AQ5" s="223">
        <v>0</v>
      </c>
      <c r="AR5" s="223">
        <v>0</v>
      </c>
      <c r="AS5" s="223">
        <v>0</v>
      </c>
      <c r="AT5" s="223">
        <v>0</v>
      </c>
      <c r="AU5" s="223">
        <v>0</v>
      </c>
      <c r="AV5" s="223">
        <v>0</v>
      </c>
      <c r="AW5" s="223">
        <v>0</v>
      </c>
      <c r="AX5" s="223">
        <v>0</v>
      </c>
      <c r="AY5" s="223">
        <v>0</v>
      </c>
      <c r="AZ5" s="223">
        <v>0</v>
      </c>
      <c r="BA5" s="223">
        <v>0</v>
      </c>
      <c r="BB5" s="224"/>
      <c r="BC5" s="223">
        <v>0</v>
      </c>
      <c r="BD5" s="223">
        <v>0</v>
      </c>
      <c r="BE5" s="223">
        <v>0</v>
      </c>
      <c r="BF5" s="223">
        <v>0</v>
      </c>
      <c r="BG5" s="223">
        <v>0</v>
      </c>
      <c r="BH5" s="223">
        <v>0</v>
      </c>
      <c r="BI5" s="223">
        <v>0</v>
      </c>
      <c r="BJ5" s="223">
        <v>0</v>
      </c>
      <c r="BK5" s="223">
        <v>0</v>
      </c>
      <c r="BL5" s="223">
        <v>0</v>
      </c>
      <c r="BM5" s="223">
        <v>0</v>
      </c>
      <c r="BN5" s="223">
        <v>0</v>
      </c>
      <c r="BP5" s="223">
        <v>0</v>
      </c>
      <c r="BQ5" s="223">
        <v>0</v>
      </c>
      <c r="BR5" s="223">
        <v>0</v>
      </c>
      <c r="BS5" s="223">
        <v>0</v>
      </c>
      <c r="BT5" s="223">
        <v>0</v>
      </c>
      <c r="BU5" s="223">
        <v>0</v>
      </c>
      <c r="BV5" s="223">
        <v>0</v>
      </c>
      <c r="BW5" s="223">
        <v>0</v>
      </c>
      <c r="BX5" s="223">
        <v>0</v>
      </c>
      <c r="BY5" s="223">
        <v>0</v>
      </c>
      <c r="BZ5" s="223">
        <v>0</v>
      </c>
      <c r="CA5" s="223">
        <v>0</v>
      </c>
    </row>
    <row r="6" spans="1:80" x14ac:dyDescent="0.2">
      <c r="B6" s="198" t="s">
        <v>122</v>
      </c>
      <c r="C6" s="223">
        <f t="shared" si="0"/>
        <v>1153678</v>
      </c>
      <c r="D6" s="223">
        <f t="shared" si="1"/>
        <v>2583</v>
      </c>
      <c r="E6" s="223">
        <f t="shared" si="2"/>
        <v>342637</v>
      </c>
      <c r="F6" s="223">
        <f t="shared" si="3"/>
        <v>2143663.3199999998</v>
      </c>
      <c r="G6" s="223">
        <f t="shared" si="4"/>
        <v>529193.93999999994</v>
      </c>
      <c r="H6" s="223">
        <f t="shared" si="5"/>
        <v>887744.12</v>
      </c>
      <c r="I6" s="223">
        <f t="shared" si="6"/>
        <v>0</v>
      </c>
      <c r="J6" s="223">
        <f t="shared" si="7"/>
        <v>915207</v>
      </c>
      <c r="K6" s="223">
        <f t="shared" si="8"/>
        <v>1413457</v>
      </c>
      <c r="L6" s="223">
        <f t="shared" si="9"/>
        <v>1008691</v>
      </c>
      <c r="M6" s="223">
        <f t="shared" si="10"/>
        <v>3036390</v>
      </c>
      <c r="N6" s="223">
        <f t="shared" si="11"/>
        <v>0</v>
      </c>
      <c r="O6" s="224"/>
      <c r="P6" s="223">
        <v>733678</v>
      </c>
      <c r="Q6" s="223">
        <v>2583</v>
      </c>
      <c r="R6" s="223">
        <v>342637</v>
      </c>
      <c r="S6" s="223">
        <v>1236331.18</v>
      </c>
      <c r="T6" s="223">
        <v>34526.080000000002</v>
      </c>
      <c r="U6" s="223">
        <v>887744.12</v>
      </c>
      <c r="V6" s="223"/>
      <c r="W6" s="223">
        <v>415207</v>
      </c>
      <c r="X6" s="223">
        <v>913457</v>
      </c>
      <c r="Y6" s="223">
        <v>608691</v>
      </c>
      <c r="Z6" s="223">
        <v>586390</v>
      </c>
      <c r="AA6" s="223">
        <v>0</v>
      </c>
      <c r="AB6" s="224"/>
      <c r="AC6" s="223">
        <v>420000</v>
      </c>
      <c r="AD6" s="223"/>
      <c r="AE6" s="223"/>
      <c r="AF6" s="223">
        <v>907332.14</v>
      </c>
      <c r="AG6" s="223">
        <v>494667.86</v>
      </c>
      <c r="AH6" s="223"/>
      <c r="AI6" s="223"/>
      <c r="AJ6" s="223">
        <v>500000</v>
      </c>
      <c r="AK6" s="223">
        <v>500000</v>
      </c>
      <c r="AL6" s="223">
        <v>400000</v>
      </c>
      <c r="AM6" s="223">
        <v>2450000</v>
      </c>
      <c r="AN6" s="223">
        <v>0</v>
      </c>
      <c r="AO6" s="224"/>
      <c r="AP6" s="223">
        <v>0</v>
      </c>
      <c r="AQ6" s="223">
        <v>0</v>
      </c>
      <c r="AR6" s="223">
        <v>0</v>
      </c>
      <c r="AS6" s="223">
        <v>0</v>
      </c>
      <c r="AT6" s="223">
        <v>0</v>
      </c>
      <c r="AU6" s="223">
        <v>0</v>
      </c>
      <c r="AV6" s="223">
        <v>0</v>
      </c>
      <c r="AW6" s="223">
        <v>0</v>
      </c>
      <c r="AX6" s="223">
        <v>0</v>
      </c>
      <c r="AY6" s="223">
        <v>0</v>
      </c>
      <c r="AZ6" s="223">
        <v>0</v>
      </c>
      <c r="BA6" s="223">
        <v>0</v>
      </c>
      <c r="BB6" s="224"/>
      <c r="BC6" s="223">
        <v>0</v>
      </c>
      <c r="BD6" s="223">
        <v>0</v>
      </c>
      <c r="BE6" s="223">
        <v>0</v>
      </c>
      <c r="BF6" s="223">
        <v>0</v>
      </c>
      <c r="BG6" s="223">
        <v>0</v>
      </c>
      <c r="BH6" s="223">
        <v>0</v>
      </c>
      <c r="BI6" s="223">
        <v>0</v>
      </c>
      <c r="BJ6" s="223">
        <v>0</v>
      </c>
      <c r="BK6" s="223">
        <v>0</v>
      </c>
      <c r="BL6" s="223">
        <v>0</v>
      </c>
      <c r="BM6" s="223">
        <v>0</v>
      </c>
      <c r="BN6" s="223">
        <v>0</v>
      </c>
      <c r="BP6" s="223">
        <v>0</v>
      </c>
      <c r="BQ6" s="223">
        <v>0</v>
      </c>
      <c r="BR6" s="223">
        <v>0</v>
      </c>
      <c r="BS6" s="223">
        <v>0</v>
      </c>
      <c r="BT6" s="223">
        <v>0</v>
      </c>
      <c r="BU6" s="223">
        <v>0</v>
      </c>
      <c r="BV6" s="223">
        <v>0</v>
      </c>
      <c r="BW6" s="223">
        <v>0</v>
      </c>
      <c r="BX6" s="223">
        <v>0</v>
      </c>
      <c r="BY6" s="223">
        <v>0</v>
      </c>
      <c r="BZ6" s="223">
        <v>0</v>
      </c>
      <c r="CA6" s="223">
        <v>0</v>
      </c>
    </row>
    <row r="7" spans="1:80" x14ac:dyDescent="0.2">
      <c r="B7" s="198" t="s">
        <v>123</v>
      </c>
      <c r="C7" s="225">
        <f t="shared" si="0"/>
        <v>65370639.969999991</v>
      </c>
      <c r="D7" s="225">
        <f t="shared" si="1"/>
        <v>8987955.7199999876</v>
      </c>
      <c r="E7" s="225">
        <f t="shared" si="2"/>
        <v>14856195.450000003</v>
      </c>
      <c r="F7" s="225">
        <f t="shared" si="3"/>
        <v>15044312.950000014</v>
      </c>
      <c r="G7" s="225">
        <f t="shared" si="4"/>
        <v>233923354.24000001</v>
      </c>
      <c r="H7" s="225">
        <f t="shared" si="5"/>
        <v>22752978.120000012</v>
      </c>
      <c r="I7" s="223">
        <f t="shared" si="6"/>
        <v>11509426.82</v>
      </c>
      <c r="J7" s="223">
        <f t="shared" si="7"/>
        <v>31136989.259999994</v>
      </c>
      <c r="K7" s="223">
        <f t="shared" si="8"/>
        <v>21876357.289999999</v>
      </c>
      <c r="L7" s="223">
        <f t="shared" si="9"/>
        <v>29704882.84</v>
      </c>
      <c r="M7" s="223">
        <f t="shared" si="10"/>
        <v>60519550.879999995</v>
      </c>
      <c r="N7" s="223">
        <f t="shared" si="11"/>
        <v>50668662.140000008</v>
      </c>
      <c r="O7" s="224"/>
      <c r="P7" s="225">
        <v>18400649.099999994</v>
      </c>
      <c r="Q7" s="225">
        <v>4563741.8900000006</v>
      </c>
      <c r="R7" s="225">
        <v>8152849.379999999</v>
      </c>
      <c r="S7" s="225">
        <v>9851160.120000001</v>
      </c>
      <c r="T7" s="225">
        <v>7694322.2800000012</v>
      </c>
      <c r="U7" s="225">
        <v>11278296.969999999</v>
      </c>
      <c r="V7" s="223">
        <v>5952957.8099999987</v>
      </c>
      <c r="W7" s="223">
        <v>10029183.48</v>
      </c>
      <c r="X7" s="223">
        <v>10953377.440000001</v>
      </c>
      <c r="Y7" s="223">
        <v>10572476.140000001</v>
      </c>
      <c r="Z7" s="223">
        <v>11234704.129999999</v>
      </c>
      <c r="AA7" s="223">
        <v>9487712.3799999561</v>
      </c>
      <c r="AB7" s="224"/>
      <c r="AC7" s="225">
        <v>46969990.869999997</v>
      </c>
      <c r="AD7" s="225">
        <v>4424213.829999987</v>
      </c>
      <c r="AE7" s="225">
        <v>6703346.070000005</v>
      </c>
      <c r="AF7" s="225">
        <v>5193152.8300000131</v>
      </c>
      <c r="AG7" s="225">
        <v>226229031.96000001</v>
      </c>
      <c r="AH7" s="225">
        <v>11474681.150000015</v>
      </c>
      <c r="AI7" s="223">
        <v>5556469.0100000007</v>
      </c>
      <c r="AJ7" s="223">
        <v>19896508.849999994</v>
      </c>
      <c r="AK7" s="223">
        <v>10261963.819999998</v>
      </c>
      <c r="AL7" s="223">
        <v>18202406.699999999</v>
      </c>
      <c r="AM7" s="223">
        <v>46266712.75</v>
      </c>
      <c r="AN7" s="223">
        <v>40486649.76000005</v>
      </c>
      <c r="AO7" s="224"/>
      <c r="AP7" s="225">
        <v>0</v>
      </c>
      <c r="AQ7" s="225">
        <v>0</v>
      </c>
      <c r="AR7" s="225">
        <v>0</v>
      </c>
      <c r="AS7" s="225">
        <v>0</v>
      </c>
      <c r="AT7" s="225">
        <v>0</v>
      </c>
      <c r="AU7" s="225">
        <v>0</v>
      </c>
      <c r="AV7" s="223">
        <v>0</v>
      </c>
      <c r="AW7" s="223">
        <v>0</v>
      </c>
      <c r="AX7" s="223">
        <v>0</v>
      </c>
      <c r="AY7" s="223">
        <v>0</v>
      </c>
      <c r="AZ7" s="223">
        <v>0</v>
      </c>
      <c r="BA7" s="223">
        <v>0</v>
      </c>
      <c r="BB7" s="224"/>
      <c r="BC7" s="225">
        <v>0</v>
      </c>
      <c r="BD7" s="225">
        <v>0</v>
      </c>
      <c r="BE7" s="225">
        <v>0</v>
      </c>
      <c r="BF7" s="225">
        <v>0</v>
      </c>
      <c r="BG7" s="225">
        <v>0</v>
      </c>
      <c r="BH7" s="225">
        <v>0</v>
      </c>
      <c r="BI7" s="223">
        <v>0</v>
      </c>
      <c r="BJ7" s="223">
        <v>1211296.9300000002</v>
      </c>
      <c r="BK7" s="223">
        <v>661016.03</v>
      </c>
      <c r="BL7" s="223">
        <v>930000</v>
      </c>
      <c r="BM7" s="223">
        <v>3018134</v>
      </c>
      <c r="BN7" s="223">
        <v>694300</v>
      </c>
      <c r="BP7" s="225">
        <v>0</v>
      </c>
      <c r="BQ7" s="225">
        <v>0</v>
      </c>
      <c r="BR7" s="225">
        <v>0</v>
      </c>
      <c r="BS7" s="225">
        <v>0</v>
      </c>
      <c r="BT7" s="225">
        <v>0</v>
      </c>
      <c r="BU7" s="225">
        <v>0</v>
      </c>
      <c r="BV7" s="223">
        <v>0</v>
      </c>
      <c r="BW7" s="223">
        <v>0</v>
      </c>
      <c r="BX7" s="223">
        <v>0</v>
      </c>
      <c r="BY7" s="223">
        <v>0</v>
      </c>
      <c r="BZ7" s="223">
        <v>0</v>
      </c>
      <c r="CA7" s="223">
        <v>0</v>
      </c>
    </row>
    <row r="8" spans="1:80" x14ac:dyDescent="0.2">
      <c r="B8" s="198" t="s">
        <v>339</v>
      </c>
      <c r="C8" s="223">
        <f t="shared" si="0"/>
        <v>108904</v>
      </c>
      <c r="D8" s="223">
        <f t="shared" si="1"/>
        <v>104935</v>
      </c>
      <c r="E8" s="223">
        <f t="shared" si="2"/>
        <v>68527</v>
      </c>
      <c r="F8" s="223">
        <f t="shared" si="3"/>
        <v>114637</v>
      </c>
      <c r="G8" s="223">
        <f t="shared" si="4"/>
        <v>225585</v>
      </c>
      <c r="H8" s="223">
        <f t="shared" si="5"/>
        <v>112018</v>
      </c>
      <c r="I8" s="223">
        <f t="shared" si="6"/>
        <v>54129</v>
      </c>
      <c r="J8" s="223">
        <f t="shared" si="7"/>
        <v>286024</v>
      </c>
      <c r="K8" s="223">
        <f t="shared" si="8"/>
        <v>205729</v>
      </c>
      <c r="L8" s="223">
        <f t="shared" si="9"/>
        <v>103430</v>
      </c>
      <c r="M8" s="223">
        <f t="shared" si="10"/>
        <v>111458</v>
      </c>
      <c r="N8" s="223">
        <f t="shared" si="11"/>
        <v>55729</v>
      </c>
      <c r="O8" s="224"/>
      <c r="P8" s="223">
        <v>108904</v>
      </c>
      <c r="Q8" s="223"/>
      <c r="R8" s="223">
        <v>54452</v>
      </c>
      <c r="S8" s="223">
        <v>114637</v>
      </c>
      <c r="T8" s="223"/>
      <c r="U8" s="223">
        <v>112018</v>
      </c>
      <c r="V8" s="223">
        <v>54129</v>
      </c>
      <c r="W8" s="223">
        <v>55729</v>
      </c>
      <c r="X8" s="223">
        <v>55729</v>
      </c>
      <c r="Y8" s="223"/>
      <c r="Z8" s="223">
        <v>111458</v>
      </c>
      <c r="AA8" s="223">
        <v>55729</v>
      </c>
      <c r="AB8" s="224"/>
      <c r="AC8" s="223"/>
      <c r="AD8" s="223">
        <v>104935</v>
      </c>
      <c r="AE8" s="223">
        <v>14075</v>
      </c>
      <c r="AF8" s="223"/>
      <c r="AG8" s="223">
        <v>225585</v>
      </c>
      <c r="AH8" s="223"/>
      <c r="AI8" s="223"/>
      <c r="AJ8" s="223">
        <v>230295</v>
      </c>
      <c r="AK8" s="223">
        <v>150000</v>
      </c>
      <c r="AL8" s="223">
        <v>103430</v>
      </c>
      <c r="AM8" s="223"/>
      <c r="AN8" s="223">
        <v>0</v>
      </c>
      <c r="AO8" s="224"/>
      <c r="AP8" s="223">
        <v>0</v>
      </c>
      <c r="AQ8" s="223">
        <v>0</v>
      </c>
      <c r="AR8" s="223">
        <v>0</v>
      </c>
      <c r="AS8" s="223">
        <v>0</v>
      </c>
      <c r="AT8" s="223">
        <v>0</v>
      </c>
      <c r="AU8" s="223">
        <v>0</v>
      </c>
      <c r="AV8" s="223">
        <v>0</v>
      </c>
      <c r="AW8" s="223">
        <v>0</v>
      </c>
      <c r="AX8" s="223">
        <v>0</v>
      </c>
      <c r="AY8" s="223">
        <v>0</v>
      </c>
      <c r="AZ8" s="223">
        <v>0</v>
      </c>
      <c r="BA8" s="223">
        <v>0</v>
      </c>
      <c r="BB8" s="224"/>
      <c r="BC8" s="223">
        <v>0</v>
      </c>
      <c r="BD8" s="223">
        <v>0</v>
      </c>
      <c r="BE8" s="223">
        <v>0</v>
      </c>
      <c r="BF8" s="223">
        <v>0</v>
      </c>
      <c r="BG8" s="223">
        <v>0</v>
      </c>
      <c r="BH8" s="223">
        <v>0</v>
      </c>
      <c r="BI8" s="223">
        <v>0</v>
      </c>
      <c r="BJ8" s="223">
        <v>0</v>
      </c>
      <c r="BK8" s="223">
        <v>0</v>
      </c>
      <c r="BL8" s="223">
        <v>0</v>
      </c>
      <c r="BM8" s="223">
        <v>0</v>
      </c>
      <c r="BN8" s="223">
        <v>0</v>
      </c>
      <c r="BP8" s="223">
        <v>0</v>
      </c>
      <c r="BQ8" s="223">
        <v>0</v>
      </c>
      <c r="BR8" s="223">
        <v>0</v>
      </c>
      <c r="BS8" s="223">
        <v>0</v>
      </c>
      <c r="BT8" s="223">
        <v>0</v>
      </c>
      <c r="BU8" s="223">
        <v>0</v>
      </c>
      <c r="BV8" s="223">
        <v>0</v>
      </c>
      <c r="BW8" s="223">
        <v>0</v>
      </c>
      <c r="BX8" s="223">
        <v>0</v>
      </c>
      <c r="BY8" s="223">
        <v>0</v>
      </c>
      <c r="BZ8" s="223">
        <v>0</v>
      </c>
      <c r="CA8" s="223">
        <v>0</v>
      </c>
    </row>
    <row r="9" spans="1:80" x14ac:dyDescent="0.2">
      <c r="B9" s="198" t="s">
        <v>340</v>
      </c>
      <c r="C9" s="223">
        <f t="shared" si="0"/>
        <v>726368</v>
      </c>
      <c r="D9" s="223">
        <f t="shared" si="1"/>
        <v>3756</v>
      </c>
      <c r="E9" s="223">
        <f t="shared" si="2"/>
        <v>365490</v>
      </c>
      <c r="F9" s="225">
        <f t="shared" si="3"/>
        <v>751235</v>
      </c>
      <c r="G9" s="225">
        <f t="shared" si="4"/>
        <v>0</v>
      </c>
      <c r="H9" s="225">
        <f t="shared" si="5"/>
        <v>865182.63</v>
      </c>
      <c r="I9" s="223">
        <f t="shared" si="6"/>
        <v>0</v>
      </c>
      <c r="J9" s="223">
        <f t="shared" si="7"/>
        <v>613509</v>
      </c>
      <c r="K9" s="223">
        <f t="shared" si="8"/>
        <v>977763</v>
      </c>
      <c r="L9" s="223">
        <f t="shared" si="9"/>
        <v>0</v>
      </c>
      <c r="M9" s="223">
        <f t="shared" si="10"/>
        <v>593767</v>
      </c>
      <c r="N9" s="223">
        <f t="shared" si="11"/>
        <v>363509</v>
      </c>
      <c r="O9" s="224"/>
      <c r="P9" s="223">
        <v>726368</v>
      </c>
      <c r="Q9" s="223">
        <v>3756</v>
      </c>
      <c r="R9" s="223">
        <v>365490</v>
      </c>
      <c r="S9" s="225">
        <v>751235</v>
      </c>
      <c r="T9" s="225"/>
      <c r="U9" s="225">
        <v>727018</v>
      </c>
      <c r="V9" s="223"/>
      <c r="W9" s="223">
        <v>363509</v>
      </c>
      <c r="X9" s="223">
        <v>727018</v>
      </c>
      <c r="Y9" s="223"/>
      <c r="Z9" s="223">
        <v>378926</v>
      </c>
      <c r="AA9" s="223">
        <v>363509</v>
      </c>
      <c r="AB9" s="224"/>
      <c r="AC9" s="223"/>
      <c r="AD9" s="223"/>
      <c r="AE9" s="223"/>
      <c r="AF9" s="225"/>
      <c r="AG9" s="225"/>
      <c r="AH9" s="225">
        <v>138164.63</v>
      </c>
      <c r="AI9" s="223"/>
      <c r="AJ9" s="223">
        <v>250000</v>
      </c>
      <c r="AK9" s="223">
        <v>250745</v>
      </c>
      <c r="AL9" s="223"/>
      <c r="AM9" s="223">
        <v>214841</v>
      </c>
      <c r="AN9" s="223">
        <v>0</v>
      </c>
      <c r="AO9" s="224"/>
      <c r="AP9" s="223">
        <v>0</v>
      </c>
      <c r="AQ9" s="223">
        <v>0</v>
      </c>
      <c r="AR9" s="223">
        <v>0</v>
      </c>
      <c r="AS9" s="225">
        <v>0</v>
      </c>
      <c r="AT9" s="225">
        <v>0</v>
      </c>
      <c r="AU9" s="225">
        <v>0</v>
      </c>
      <c r="AV9" s="223">
        <v>0</v>
      </c>
      <c r="AW9" s="223">
        <v>0</v>
      </c>
      <c r="AX9" s="223">
        <v>0</v>
      </c>
      <c r="AY9" s="223">
        <v>0</v>
      </c>
      <c r="AZ9" s="223">
        <v>0</v>
      </c>
      <c r="BA9" s="223">
        <v>0</v>
      </c>
      <c r="BB9" s="224"/>
      <c r="BC9" s="223">
        <v>0</v>
      </c>
      <c r="BD9" s="223">
        <v>0</v>
      </c>
      <c r="BE9" s="223">
        <v>0</v>
      </c>
      <c r="BF9" s="225">
        <v>0</v>
      </c>
      <c r="BG9" s="225">
        <v>0</v>
      </c>
      <c r="BH9" s="225">
        <v>0</v>
      </c>
      <c r="BI9" s="223">
        <v>0</v>
      </c>
      <c r="BJ9" s="223">
        <v>0</v>
      </c>
      <c r="BK9" s="223">
        <v>0</v>
      </c>
      <c r="BL9" s="223">
        <v>0</v>
      </c>
      <c r="BM9" s="223">
        <v>0</v>
      </c>
      <c r="BN9" s="223">
        <v>0</v>
      </c>
      <c r="BP9" s="223">
        <v>0</v>
      </c>
      <c r="BQ9" s="223">
        <v>0</v>
      </c>
      <c r="BR9" s="223">
        <v>0</v>
      </c>
      <c r="BS9" s="225">
        <v>0</v>
      </c>
      <c r="BT9" s="225">
        <v>0</v>
      </c>
      <c r="BU9" s="225">
        <v>0</v>
      </c>
      <c r="BV9" s="223">
        <v>0</v>
      </c>
      <c r="BW9" s="223">
        <v>0</v>
      </c>
      <c r="BX9" s="223">
        <v>0</v>
      </c>
      <c r="BY9" s="223">
        <v>0</v>
      </c>
      <c r="BZ9" s="223">
        <v>0</v>
      </c>
      <c r="CA9" s="223">
        <v>0</v>
      </c>
    </row>
    <row r="10" spans="1:80" x14ac:dyDescent="0.2">
      <c r="B10" s="198" t="s">
        <v>126</v>
      </c>
      <c r="C10" s="223">
        <f t="shared" si="0"/>
        <v>0</v>
      </c>
      <c r="D10" s="223">
        <f t="shared" si="1"/>
        <v>0</v>
      </c>
      <c r="E10" s="223">
        <f t="shared" si="2"/>
        <v>0</v>
      </c>
      <c r="F10" s="225">
        <f t="shared" si="3"/>
        <v>0</v>
      </c>
      <c r="G10" s="225">
        <f t="shared" si="4"/>
        <v>0</v>
      </c>
      <c r="H10" s="225">
        <f t="shared" si="5"/>
        <v>0</v>
      </c>
      <c r="I10" s="223">
        <f t="shared" si="6"/>
        <v>0</v>
      </c>
      <c r="J10" s="223">
        <f t="shared" si="7"/>
        <v>0</v>
      </c>
      <c r="K10" s="223">
        <f t="shared" si="8"/>
        <v>0</v>
      </c>
      <c r="L10" s="223">
        <f t="shared" si="9"/>
        <v>0</v>
      </c>
      <c r="M10" s="223">
        <f t="shared" si="10"/>
        <v>0</v>
      </c>
      <c r="N10" s="223">
        <f t="shared" si="11"/>
        <v>0</v>
      </c>
      <c r="O10" s="224"/>
      <c r="P10" s="223">
        <v>0</v>
      </c>
      <c r="Q10" s="223">
        <v>0</v>
      </c>
      <c r="R10" s="223">
        <v>0</v>
      </c>
      <c r="S10" s="225">
        <v>0</v>
      </c>
      <c r="T10" s="225">
        <v>0</v>
      </c>
      <c r="U10" s="225">
        <v>0</v>
      </c>
      <c r="V10" s="223">
        <v>0</v>
      </c>
      <c r="W10" s="223">
        <v>0</v>
      </c>
      <c r="X10" s="223">
        <v>0</v>
      </c>
      <c r="Y10" s="223">
        <v>0</v>
      </c>
      <c r="Z10" s="223">
        <v>0</v>
      </c>
      <c r="AA10" s="223">
        <v>0</v>
      </c>
      <c r="AB10" s="224"/>
      <c r="AC10" s="223"/>
      <c r="AD10" s="223"/>
      <c r="AE10" s="223"/>
      <c r="AF10" s="225"/>
      <c r="AG10" s="225"/>
      <c r="AH10" s="225"/>
      <c r="AI10" s="223"/>
      <c r="AJ10" s="223"/>
      <c r="AK10" s="223"/>
      <c r="AL10" s="223"/>
      <c r="AM10" s="223"/>
      <c r="AN10" s="223">
        <v>0</v>
      </c>
      <c r="AO10" s="224"/>
      <c r="AP10" s="223">
        <v>0</v>
      </c>
      <c r="AQ10" s="223">
        <v>0</v>
      </c>
      <c r="AR10" s="223">
        <v>0</v>
      </c>
      <c r="AS10" s="225">
        <v>0</v>
      </c>
      <c r="AT10" s="225">
        <v>0</v>
      </c>
      <c r="AU10" s="225">
        <v>0</v>
      </c>
      <c r="AV10" s="223">
        <v>0</v>
      </c>
      <c r="AW10" s="223">
        <v>0</v>
      </c>
      <c r="AX10" s="223">
        <v>0</v>
      </c>
      <c r="AY10" s="223">
        <v>0</v>
      </c>
      <c r="AZ10" s="223">
        <v>0</v>
      </c>
      <c r="BA10" s="223">
        <v>0</v>
      </c>
      <c r="BB10" s="224"/>
      <c r="BC10" s="223">
        <v>0</v>
      </c>
      <c r="BD10" s="223">
        <v>0</v>
      </c>
      <c r="BE10" s="223">
        <v>0</v>
      </c>
      <c r="BF10" s="225">
        <v>0</v>
      </c>
      <c r="BG10" s="225">
        <v>0</v>
      </c>
      <c r="BH10" s="225">
        <v>0</v>
      </c>
      <c r="BI10" s="223">
        <v>0</v>
      </c>
      <c r="BJ10" s="223">
        <v>0</v>
      </c>
      <c r="BK10" s="223">
        <v>0</v>
      </c>
      <c r="BL10" s="223">
        <v>0</v>
      </c>
      <c r="BM10" s="223">
        <v>0</v>
      </c>
      <c r="BN10" s="223">
        <v>0</v>
      </c>
      <c r="BP10" s="223">
        <v>0</v>
      </c>
      <c r="BQ10" s="223">
        <v>0</v>
      </c>
      <c r="BR10" s="223">
        <v>0</v>
      </c>
      <c r="BS10" s="225">
        <v>0</v>
      </c>
      <c r="BT10" s="225">
        <v>0</v>
      </c>
      <c r="BU10" s="225">
        <v>0</v>
      </c>
      <c r="BV10" s="223">
        <v>0</v>
      </c>
      <c r="BW10" s="223">
        <v>0</v>
      </c>
      <c r="BX10" s="223">
        <v>0</v>
      </c>
      <c r="BY10" s="223">
        <v>0</v>
      </c>
      <c r="BZ10" s="223">
        <v>0</v>
      </c>
      <c r="CA10" s="223">
        <v>0</v>
      </c>
    </row>
    <row r="11" spans="1:80" x14ac:dyDescent="0.2">
      <c r="B11" s="198" t="s">
        <v>127</v>
      </c>
      <c r="C11" s="223">
        <f t="shared" si="0"/>
        <v>89167</v>
      </c>
      <c r="D11" s="223">
        <f t="shared" si="1"/>
        <v>32623.81</v>
      </c>
      <c r="E11" s="223">
        <f t="shared" si="2"/>
        <v>95205</v>
      </c>
      <c r="F11" s="223">
        <f t="shared" si="3"/>
        <v>181748</v>
      </c>
      <c r="G11" s="223">
        <f t="shared" si="4"/>
        <v>69277.42</v>
      </c>
      <c r="H11" s="223">
        <f t="shared" si="5"/>
        <v>199897</v>
      </c>
      <c r="I11" s="223">
        <f t="shared" si="6"/>
        <v>228183.09000000003</v>
      </c>
      <c r="J11" s="223">
        <f t="shared" si="7"/>
        <v>354533</v>
      </c>
      <c r="K11" s="223">
        <f t="shared" si="8"/>
        <v>173267</v>
      </c>
      <c r="L11" s="223">
        <f t="shared" si="9"/>
        <v>323408</v>
      </c>
      <c r="M11" s="223">
        <f t="shared" si="10"/>
        <v>255969</v>
      </c>
      <c r="N11" s="223">
        <f t="shared" si="11"/>
        <v>257866</v>
      </c>
      <c r="O11" s="224"/>
      <c r="P11" s="223">
        <v>89167</v>
      </c>
      <c r="Q11" s="223"/>
      <c r="R11" s="223">
        <v>95205</v>
      </c>
      <c r="S11" s="223">
        <v>175783</v>
      </c>
      <c r="T11" s="223">
        <v>75242.42</v>
      </c>
      <c r="U11" s="223">
        <v>175897</v>
      </c>
      <c r="V11" s="223">
        <v>228183.09000000003</v>
      </c>
      <c r="W11" s="223">
        <v>94633</v>
      </c>
      <c r="X11" s="223">
        <v>167302</v>
      </c>
      <c r="Y11" s="223">
        <v>6710</v>
      </c>
      <c r="Z11" s="223">
        <v>97153</v>
      </c>
      <c r="AA11" s="223">
        <v>177886</v>
      </c>
      <c r="AB11" s="224"/>
      <c r="AC11" s="223"/>
      <c r="AD11" s="223">
        <v>32623.81</v>
      </c>
      <c r="AE11" s="223"/>
      <c r="AF11" s="223">
        <v>5965</v>
      </c>
      <c r="AG11" s="223">
        <v>-5965</v>
      </c>
      <c r="AH11" s="223">
        <v>24000</v>
      </c>
      <c r="AI11" s="223"/>
      <c r="AJ11" s="223">
        <v>259900</v>
      </c>
      <c r="AK11" s="223">
        <v>5965</v>
      </c>
      <c r="AL11" s="223">
        <v>316698</v>
      </c>
      <c r="AM11" s="223">
        <v>158816</v>
      </c>
      <c r="AN11" s="223">
        <v>79980</v>
      </c>
      <c r="AO11" s="224"/>
      <c r="AP11" s="223">
        <v>0</v>
      </c>
      <c r="AQ11" s="223">
        <v>0</v>
      </c>
      <c r="AR11" s="223">
        <v>0</v>
      </c>
      <c r="AS11" s="223">
        <v>0</v>
      </c>
      <c r="AT11" s="223">
        <v>0</v>
      </c>
      <c r="AU11" s="223">
        <v>0</v>
      </c>
      <c r="AV11" s="223">
        <v>0</v>
      </c>
      <c r="AW11" s="223">
        <v>0</v>
      </c>
      <c r="AX11" s="223">
        <v>0</v>
      </c>
      <c r="AY11" s="223">
        <v>0</v>
      </c>
      <c r="AZ11" s="223">
        <v>0</v>
      </c>
      <c r="BA11" s="223">
        <v>0</v>
      </c>
      <c r="BB11" s="224"/>
      <c r="BC11" s="223">
        <v>0</v>
      </c>
      <c r="BD11" s="223">
        <v>0</v>
      </c>
      <c r="BE11" s="223">
        <v>0</v>
      </c>
      <c r="BF11" s="223">
        <v>0</v>
      </c>
      <c r="BG11" s="223">
        <v>0</v>
      </c>
      <c r="BH11" s="223">
        <v>0</v>
      </c>
      <c r="BI11" s="223">
        <v>0</v>
      </c>
      <c r="BJ11" s="223">
        <v>0</v>
      </c>
      <c r="BK11" s="223">
        <v>0</v>
      </c>
      <c r="BL11" s="223">
        <v>0</v>
      </c>
      <c r="BM11" s="223">
        <v>0</v>
      </c>
      <c r="BN11" s="223">
        <v>0</v>
      </c>
      <c r="BP11" s="223">
        <v>0</v>
      </c>
      <c r="BQ11" s="223">
        <v>0</v>
      </c>
      <c r="BR11" s="223">
        <v>0</v>
      </c>
      <c r="BS11" s="223">
        <v>0</v>
      </c>
      <c r="BT11" s="223">
        <v>0</v>
      </c>
      <c r="BU11" s="223">
        <v>0</v>
      </c>
      <c r="BV11" s="223">
        <v>0</v>
      </c>
      <c r="BW11" s="223">
        <v>0</v>
      </c>
      <c r="BX11" s="223">
        <v>0</v>
      </c>
      <c r="BY11" s="223">
        <v>0</v>
      </c>
      <c r="BZ11" s="223">
        <v>0</v>
      </c>
      <c r="CA11" s="223">
        <v>0</v>
      </c>
    </row>
    <row r="12" spans="1:80" s="195" customFormat="1" ht="11.25" x14ac:dyDescent="0.2">
      <c r="A12" s="217"/>
      <c r="B12" s="195" t="s">
        <v>96</v>
      </c>
      <c r="C12" s="222">
        <f t="shared" si="0"/>
        <v>38140600.218419999</v>
      </c>
      <c r="D12" s="222">
        <f t="shared" si="1"/>
        <v>32796329.120680001</v>
      </c>
      <c r="E12" s="222">
        <f t="shared" si="2"/>
        <v>47333264.875114001</v>
      </c>
      <c r="F12" s="222">
        <f t="shared" si="3"/>
        <v>53084416.096499994</v>
      </c>
      <c r="G12" s="222">
        <f t="shared" si="4"/>
        <v>26092238.776280001</v>
      </c>
      <c r="H12" s="222">
        <f t="shared" si="5"/>
        <v>174465762.36748698</v>
      </c>
      <c r="I12" s="222">
        <f t="shared" si="6"/>
        <v>28572815.733507</v>
      </c>
      <c r="J12" s="222">
        <f t="shared" si="7"/>
        <v>36636360.836199999</v>
      </c>
      <c r="K12" s="222">
        <f t="shared" si="8"/>
        <v>68858554.612299994</v>
      </c>
      <c r="L12" s="222">
        <f t="shared" si="9"/>
        <v>53802089.565300003</v>
      </c>
      <c r="M12" s="195">
        <f t="shared" si="10"/>
        <v>72329237.291999996</v>
      </c>
      <c r="N12" s="195">
        <f t="shared" si="11"/>
        <v>818256.33000000566</v>
      </c>
      <c r="O12" s="217"/>
      <c r="P12" s="222">
        <f>SUM(P13:P24)</f>
        <v>11110444</v>
      </c>
      <c r="Q12" s="222">
        <f t="shared" ref="Q12:AN12" si="16">SUM(Q13:Q24)</f>
        <v>608093.90999999992</v>
      </c>
      <c r="R12" s="222">
        <f t="shared" si="16"/>
        <v>6753964.8399999999</v>
      </c>
      <c r="S12" s="222">
        <f t="shared" si="16"/>
        <v>10628765.77</v>
      </c>
      <c r="T12" s="222">
        <f t="shared" si="16"/>
        <v>4049295.16</v>
      </c>
      <c r="U12" s="222">
        <f t="shared" si="16"/>
        <v>13479233.970000001</v>
      </c>
      <c r="V12" s="222">
        <f t="shared" si="16"/>
        <v>1530745.95</v>
      </c>
      <c r="W12" s="222">
        <f t="shared" si="16"/>
        <v>10196221.890000001</v>
      </c>
      <c r="X12" s="222">
        <f t="shared" si="16"/>
        <v>13386032.950000001</v>
      </c>
      <c r="Y12" s="222">
        <f t="shared" si="16"/>
        <v>8671011.4600000009</v>
      </c>
      <c r="Z12" s="222">
        <f t="shared" si="16"/>
        <v>4717839</v>
      </c>
      <c r="AA12" s="222">
        <f t="shared" si="16"/>
        <v>7416352.9000000004</v>
      </c>
      <c r="AB12" s="217"/>
      <c r="AC12" s="222">
        <f t="shared" si="16"/>
        <v>4325896.62</v>
      </c>
      <c r="AD12" s="222">
        <f t="shared" si="16"/>
        <v>765631.27</v>
      </c>
      <c r="AE12" s="222">
        <f t="shared" si="16"/>
        <v>3746052.37</v>
      </c>
      <c r="AF12" s="222">
        <f t="shared" si="16"/>
        <v>8376577.1299999999</v>
      </c>
      <c r="AG12" s="222">
        <f t="shared" si="16"/>
        <v>-6046581.5300000003</v>
      </c>
      <c r="AH12" s="222">
        <f t="shared" si="16"/>
        <v>3577155.72</v>
      </c>
      <c r="AI12" s="222">
        <f t="shared" si="16"/>
        <v>2844982.88</v>
      </c>
      <c r="AJ12" s="222">
        <f t="shared" si="16"/>
        <v>7292755.3399999999</v>
      </c>
      <c r="AK12" s="222">
        <f t="shared" si="16"/>
        <v>9464702.1999999993</v>
      </c>
      <c r="AL12" s="222">
        <f t="shared" si="16"/>
        <v>1880815.24</v>
      </c>
      <c r="AM12" s="222">
        <f t="shared" si="16"/>
        <v>34560315.679999992</v>
      </c>
      <c r="AN12" s="222">
        <f t="shared" si="16"/>
        <v>-18398934.169999998</v>
      </c>
      <c r="AO12" s="217"/>
      <c r="AP12" s="222">
        <f>SUM(AP13:AP24)</f>
        <v>4090832</v>
      </c>
      <c r="AQ12" s="222">
        <f t="shared" ref="AQ12:BA12" si="17">SUM(AQ13:AQ24)</f>
        <v>0</v>
      </c>
      <c r="AR12" s="222">
        <f t="shared" si="17"/>
        <v>2045278</v>
      </c>
      <c r="AS12" s="222">
        <f t="shared" si="17"/>
        <v>3820631</v>
      </c>
      <c r="AT12" s="222">
        <f t="shared" si="17"/>
        <v>269928</v>
      </c>
      <c r="AU12" s="222">
        <f t="shared" si="17"/>
        <v>4090562</v>
      </c>
      <c r="AV12" s="222">
        <f t="shared" si="17"/>
        <v>2045281</v>
      </c>
      <c r="AW12" s="222">
        <f t="shared" si="17"/>
        <v>2053752</v>
      </c>
      <c r="AX12" s="222">
        <f t="shared" si="17"/>
        <v>2053752</v>
      </c>
      <c r="AY12" s="222">
        <f t="shared" si="17"/>
        <v>2053753</v>
      </c>
      <c r="AZ12" s="222">
        <f t="shared" si="17"/>
        <v>4348042</v>
      </c>
      <c r="BA12" s="222">
        <f t="shared" si="17"/>
        <v>2053752</v>
      </c>
      <c r="BB12" s="217"/>
      <c r="BC12" s="222">
        <f>SUM(BC13:BC24)</f>
        <v>0</v>
      </c>
      <c r="BD12" s="222">
        <f t="shared" ref="BD12:BN12" si="18">SUM(BD13:BD24)</f>
        <v>0</v>
      </c>
      <c r="BE12" s="222">
        <f t="shared" si="18"/>
        <v>0</v>
      </c>
      <c r="BF12" s="222">
        <f t="shared" si="18"/>
        <v>0</v>
      </c>
      <c r="BG12" s="222">
        <f t="shared" si="18"/>
        <v>0</v>
      </c>
      <c r="BH12" s="222">
        <f t="shared" si="18"/>
        <v>0</v>
      </c>
      <c r="BI12" s="222">
        <f t="shared" si="18"/>
        <v>0</v>
      </c>
      <c r="BJ12" s="222">
        <f t="shared" si="18"/>
        <v>2999998.23</v>
      </c>
      <c r="BK12" s="222">
        <f t="shared" si="18"/>
        <v>17112305.5</v>
      </c>
      <c r="BL12" s="222">
        <f t="shared" si="18"/>
        <v>0</v>
      </c>
      <c r="BM12" s="222">
        <f t="shared" si="18"/>
        <v>1747998</v>
      </c>
      <c r="BN12" s="222">
        <f t="shared" si="18"/>
        <v>-14174605.5</v>
      </c>
      <c r="BO12" s="217"/>
      <c r="BP12" s="222">
        <f>SUM(BP13:BP24)</f>
        <v>18613427.598419998</v>
      </c>
      <c r="BQ12" s="222">
        <f t="shared" ref="BQ12:CA12" si="19">SUM(BQ13:BQ24)</f>
        <v>31422603.940680001</v>
      </c>
      <c r="BR12" s="222">
        <f t="shared" si="19"/>
        <v>34787969.665114</v>
      </c>
      <c r="BS12" s="222">
        <f t="shared" si="19"/>
        <v>30258442.1965</v>
      </c>
      <c r="BT12" s="222">
        <f t="shared" si="19"/>
        <v>27819597.146280002</v>
      </c>
      <c r="BU12" s="222">
        <f t="shared" si="19"/>
        <v>153318810.67748699</v>
      </c>
      <c r="BV12" s="222">
        <f t="shared" si="19"/>
        <v>22151805.903507002</v>
      </c>
      <c r="BW12" s="222">
        <f t="shared" si="19"/>
        <v>14093633.3762</v>
      </c>
      <c r="BX12" s="222">
        <f t="shared" si="19"/>
        <v>26841761.962299999</v>
      </c>
      <c r="BY12" s="222">
        <f t="shared" si="19"/>
        <v>41196509.8653</v>
      </c>
      <c r="BZ12" s="222">
        <f t="shared" si="19"/>
        <v>26955042.612</v>
      </c>
      <c r="CA12" s="222">
        <f t="shared" si="19"/>
        <v>23921691.100000001</v>
      </c>
      <c r="CB12" s="217"/>
    </row>
    <row r="13" spans="1:80" x14ac:dyDescent="0.2">
      <c r="B13" s="198" t="s">
        <v>128</v>
      </c>
      <c r="C13" s="223">
        <f t="shared" si="0"/>
        <v>363545.42000000004</v>
      </c>
      <c r="D13" s="223">
        <f t="shared" si="1"/>
        <v>229688.98</v>
      </c>
      <c r="E13" s="223">
        <f t="shared" si="2"/>
        <v>338727.42</v>
      </c>
      <c r="F13" s="223">
        <f t="shared" si="3"/>
        <v>248158</v>
      </c>
      <c r="G13" s="223">
        <f t="shared" si="4"/>
        <v>347745.92</v>
      </c>
      <c r="H13" s="223">
        <f t="shared" si="5"/>
        <v>276096</v>
      </c>
      <c r="I13" s="223">
        <f t="shared" si="6"/>
        <v>10500</v>
      </c>
      <c r="J13" s="223">
        <f t="shared" si="7"/>
        <v>4371874.9000000004</v>
      </c>
      <c r="K13" s="223">
        <f t="shared" si="8"/>
        <v>17642612.5</v>
      </c>
      <c r="L13" s="223">
        <f t="shared" si="9"/>
        <v>657799.19999999995</v>
      </c>
      <c r="M13" s="223">
        <f t="shared" si="10"/>
        <v>359854.63</v>
      </c>
      <c r="N13" s="223">
        <f t="shared" si="11"/>
        <v>-14088591.5</v>
      </c>
      <c r="O13" s="224"/>
      <c r="P13" s="223">
        <v>245666</v>
      </c>
      <c r="Q13" s="223">
        <v>18042</v>
      </c>
      <c r="R13" s="223">
        <v>128256</v>
      </c>
      <c r="S13" s="223">
        <v>248158</v>
      </c>
      <c r="T13" s="223">
        <v>32677</v>
      </c>
      <c r="U13" s="223">
        <v>276096</v>
      </c>
      <c r="V13" s="223"/>
      <c r="W13" s="223">
        <v>251958</v>
      </c>
      <c r="X13" s="223">
        <v>181761</v>
      </c>
      <c r="Y13" s="223">
        <v>230269</v>
      </c>
      <c r="Z13" s="223">
        <v>139524</v>
      </c>
      <c r="AA13" s="223">
        <v>0</v>
      </c>
      <c r="AB13" s="224"/>
      <c r="AC13" s="223">
        <v>117879.42000000001</v>
      </c>
      <c r="AD13" s="223">
        <v>211646.98</v>
      </c>
      <c r="AE13" s="223">
        <v>210471.41999999998</v>
      </c>
      <c r="AF13" s="223"/>
      <c r="AG13" s="223">
        <v>315068.92</v>
      </c>
      <c r="AH13" s="223"/>
      <c r="AI13" s="223">
        <v>10500</v>
      </c>
      <c r="AJ13" s="223">
        <v>1119918.6700000002</v>
      </c>
      <c r="AK13" s="223">
        <v>348546</v>
      </c>
      <c r="AL13" s="223">
        <v>427530.2</v>
      </c>
      <c r="AM13" s="223">
        <v>220330.63</v>
      </c>
      <c r="AN13" s="223">
        <v>86014</v>
      </c>
      <c r="AO13" s="224"/>
      <c r="AP13" s="223">
        <v>0</v>
      </c>
      <c r="AQ13" s="223">
        <v>0</v>
      </c>
      <c r="AR13" s="223">
        <v>0</v>
      </c>
      <c r="AS13" s="223">
        <v>0</v>
      </c>
      <c r="AT13" s="223">
        <v>0</v>
      </c>
      <c r="AU13" s="223">
        <v>0</v>
      </c>
      <c r="AV13" s="223">
        <v>0</v>
      </c>
      <c r="AW13" s="223">
        <v>0</v>
      </c>
      <c r="AX13" s="223">
        <v>0</v>
      </c>
      <c r="AY13" s="223">
        <v>0</v>
      </c>
      <c r="AZ13" s="223">
        <v>0</v>
      </c>
      <c r="BA13" s="223">
        <v>0</v>
      </c>
      <c r="BB13" s="224"/>
      <c r="BC13" s="223">
        <v>0</v>
      </c>
      <c r="BD13" s="223">
        <v>0</v>
      </c>
      <c r="BE13" s="223">
        <v>0</v>
      </c>
      <c r="BF13" s="223">
        <v>0</v>
      </c>
      <c r="BG13" s="223">
        <v>0</v>
      </c>
      <c r="BH13" s="223">
        <v>0</v>
      </c>
      <c r="BI13" s="223">
        <v>0</v>
      </c>
      <c r="BJ13" s="223">
        <v>2999998.23</v>
      </c>
      <c r="BK13" s="223">
        <v>17112305.5</v>
      </c>
      <c r="BL13" s="223">
        <v>0</v>
      </c>
      <c r="BM13" s="223">
        <v>0</v>
      </c>
      <c r="BN13" s="223">
        <v>-14174605.5</v>
      </c>
      <c r="BP13" s="223">
        <v>0</v>
      </c>
      <c r="BQ13" s="223">
        <v>0</v>
      </c>
      <c r="BR13" s="223">
        <v>0</v>
      </c>
      <c r="BS13" s="223">
        <v>0</v>
      </c>
      <c r="BT13" s="223">
        <v>0</v>
      </c>
      <c r="BU13" s="223">
        <v>0</v>
      </c>
      <c r="BV13" s="223">
        <v>0</v>
      </c>
      <c r="BW13" s="223">
        <v>0</v>
      </c>
      <c r="BX13" s="223">
        <v>0</v>
      </c>
      <c r="BY13" s="223">
        <v>0</v>
      </c>
      <c r="BZ13" s="223">
        <v>0</v>
      </c>
      <c r="CA13" s="223">
        <v>0</v>
      </c>
    </row>
    <row r="14" spans="1:80" x14ac:dyDescent="0.2">
      <c r="B14" s="198" t="s">
        <v>129</v>
      </c>
      <c r="C14" s="223">
        <f t="shared" si="0"/>
        <v>5244367</v>
      </c>
      <c r="D14" s="223">
        <f t="shared" si="1"/>
        <v>157576</v>
      </c>
      <c r="E14" s="223">
        <f t="shared" si="2"/>
        <v>1038974</v>
      </c>
      <c r="F14" s="223">
        <f t="shared" si="3"/>
        <v>1047757</v>
      </c>
      <c r="G14" s="223">
        <f t="shared" si="4"/>
        <v>1181897</v>
      </c>
      <c r="H14" s="223">
        <f t="shared" si="5"/>
        <v>2180666</v>
      </c>
      <c r="I14" s="223">
        <f t="shared" si="6"/>
        <v>0</v>
      </c>
      <c r="J14" s="223">
        <f t="shared" si="7"/>
        <v>1470727.8399999999</v>
      </c>
      <c r="K14" s="223">
        <f t="shared" si="8"/>
        <v>3607610.34</v>
      </c>
      <c r="L14" s="223">
        <f t="shared" si="9"/>
        <v>1261166</v>
      </c>
      <c r="M14" s="223">
        <f t="shared" si="10"/>
        <v>23457</v>
      </c>
      <c r="N14" s="223">
        <f t="shared" si="11"/>
        <v>2307394</v>
      </c>
      <c r="O14" s="224"/>
      <c r="P14" s="223">
        <v>2185076</v>
      </c>
      <c r="Q14" s="223">
        <v>157576</v>
      </c>
      <c r="R14" s="223">
        <v>1038974</v>
      </c>
      <c r="S14" s="223">
        <v>1047757</v>
      </c>
      <c r="T14" s="223">
        <v>1181897</v>
      </c>
      <c r="U14" s="223">
        <v>2135666</v>
      </c>
      <c r="V14" s="223"/>
      <c r="W14" s="223">
        <v>1198229.8399999999</v>
      </c>
      <c r="X14" s="223">
        <v>3356222</v>
      </c>
      <c r="Y14" s="223">
        <v>1105579</v>
      </c>
      <c r="Z14" s="223">
        <v>23457</v>
      </c>
      <c r="AA14" s="223">
        <v>2307394</v>
      </c>
      <c r="AB14" s="224"/>
      <c r="AC14" s="223">
        <v>3059291</v>
      </c>
      <c r="AD14" s="223"/>
      <c r="AE14" s="223"/>
      <c r="AF14" s="223"/>
      <c r="AG14" s="223"/>
      <c r="AH14" s="223">
        <v>45000</v>
      </c>
      <c r="AI14" s="223"/>
      <c r="AJ14" s="223">
        <v>272498</v>
      </c>
      <c r="AK14" s="223">
        <v>251388.34</v>
      </c>
      <c r="AL14" s="223">
        <v>155587</v>
      </c>
      <c r="AM14" s="223"/>
      <c r="AN14" s="223">
        <v>0</v>
      </c>
      <c r="AO14" s="224"/>
      <c r="AP14" s="223">
        <v>0</v>
      </c>
      <c r="AQ14" s="223">
        <v>0</v>
      </c>
      <c r="AR14" s="223">
        <v>0</v>
      </c>
      <c r="AS14" s="223">
        <v>0</v>
      </c>
      <c r="AT14" s="223">
        <v>0</v>
      </c>
      <c r="AU14" s="223">
        <v>0</v>
      </c>
      <c r="AV14" s="223">
        <v>0</v>
      </c>
      <c r="AW14" s="223">
        <v>0</v>
      </c>
      <c r="AX14" s="223">
        <v>0</v>
      </c>
      <c r="AY14" s="223">
        <v>0</v>
      </c>
      <c r="AZ14" s="223">
        <v>0</v>
      </c>
      <c r="BA14" s="223">
        <v>0</v>
      </c>
      <c r="BB14" s="224"/>
      <c r="BC14" s="223">
        <v>0</v>
      </c>
      <c r="BD14" s="223">
        <v>0</v>
      </c>
      <c r="BE14" s="223">
        <v>0</v>
      </c>
      <c r="BF14" s="223">
        <v>0</v>
      </c>
      <c r="BG14" s="223">
        <v>0</v>
      </c>
      <c r="BH14" s="223">
        <v>0</v>
      </c>
      <c r="BI14" s="223">
        <v>0</v>
      </c>
      <c r="BJ14" s="223">
        <v>0</v>
      </c>
      <c r="BK14" s="223">
        <v>0</v>
      </c>
      <c r="BL14" s="223">
        <v>0</v>
      </c>
      <c r="BM14" s="223">
        <v>0</v>
      </c>
      <c r="BN14" s="223">
        <v>0</v>
      </c>
      <c r="BP14" s="223">
        <v>0</v>
      </c>
      <c r="BQ14" s="223">
        <v>0</v>
      </c>
      <c r="BR14" s="223">
        <v>0</v>
      </c>
      <c r="BS14" s="223">
        <v>0</v>
      </c>
      <c r="BT14" s="223">
        <v>0</v>
      </c>
      <c r="BU14" s="223">
        <v>0</v>
      </c>
      <c r="BV14" s="223">
        <v>0</v>
      </c>
      <c r="BW14" s="223">
        <v>0</v>
      </c>
      <c r="BX14" s="223">
        <v>0</v>
      </c>
      <c r="BY14" s="223">
        <v>0</v>
      </c>
      <c r="BZ14" s="223">
        <v>0</v>
      </c>
      <c r="CA14" s="223">
        <v>0</v>
      </c>
    </row>
    <row r="15" spans="1:80" x14ac:dyDescent="0.2">
      <c r="B15" s="204" t="s">
        <v>130</v>
      </c>
      <c r="C15" s="223">
        <f t="shared" si="0"/>
        <v>236684</v>
      </c>
      <c r="D15" s="223">
        <f t="shared" si="1"/>
        <v>0</v>
      </c>
      <c r="E15" s="223">
        <f t="shared" si="2"/>
        <v>122131</v>
      </c>
      <c r="F15" s="223">
        <f t="shared" si="3"/>
        <v>719031.9</v>
      </c>
      <c r="G15" s="223">
        <f t="shared" si="4"/>
        <v>-41852</v>
      </c>
      <c r="H15" s="223">
        <f t="shared" si="5"/>
        <v>374684.78</v>
      </c>
      <c r="I15" s="223">
        <f t="shared" si="6"/>
        <v>175942.39999999999</v>
      </c>
      <c r="J15" s="223">
        <f t="shared" si="7"/>
        <v>605696.4</v>
      </c>
      <c r="K15" s="223">
        <f t="shared" si="8"/>
        <v>744390</v>
      </c>
      <c r="L15" s="223">
        <f t="shared" si="9"/>
        <v>598156.93999999994</v>
      </c>
      <c r="M15" s="223">
        <f t="shared" si="10"/>
        <v>119713</v>
      </c>
      <c r="N15" s="223">
        <f t="shared" si="11"/>
        <v>34923.899999999994</v>
      </c>
      <c r="O15" s="224"/>
      <c r="P15" s="223">
        <v>236684</v>
      </c>
      <c r="Q15" s="223"/>
      <c r="R15" s="223">
        <v>122131</v>
      </c>
      <c r="S15" s="223">
        <v>291030.40000000002</v>
      </c>
      <c r="T15" s="223">
        <v>71838</v>
      </c>
      <c r="U15" s="223">
        <v>374684.78</v>
      </c>
      <c r="V15" s="223">
        <v>35252.400000000001</v>
      </c>
      <c r="W15" s="223">
        <v>356240.4</v>
      </c>
      <c r="X15" s="223">
        <v>50000</v>
      </c>
      <c r="Y15" s="223">
        <v>552877.69999999995</v>
      </c>
      <c r="Z15" s="223">
        <v>119713</v>
      </c>
      <c r="AA15" s="223">
        <v>34923.899999999994</v>
      </c>
      <c r="AB15" s="224"/>
      <c r="AC15" s="223"/>
      <c r="AD15" s="223"/>
      <c r="AE15" s="223"/>
      <c r="AF15" s="223">
        <v>428001.5</v>
      </c>
      <c r="AG15" s="223">
        <v>-113690</v>
      </c>
      <c r="AH15" s="223"/>
      <c r="AI15" s="223">
        <v>140690</v>
      </c>
      <c r="AJ15" s="223">
        <v>249456</v>
      </c>
      <c r="AK15" s="223">
        <v>694390</v>
      </c>
      <c r="AL15" s="223">
        <v>45279.24</v>
      </c>
      <c r="AM15" s="223"/>
      <c r="AN15" s="223">
        <v>0</v>
      </c>
      <c r="AO15" s="224"/>
      <c r="AP15" s="223">
        <v>0</v>
      </c>
      <c r="AQ15" s="223">
        <v>0</v>
      </c>
      <c r="AR15" s="223">
        <v>0</v>
      </c>
      <c r="AS15" s="223">
        <v>0</v>
      </c>
      <c r="AT15" s="223">
        <v>0</v>
      </c>
      <c r="AU15" s="223">
        <v>0</v>
      </c>
      <c r="AV15" s="223">
        <v>0</v>
      </c>
      <c r="AW15" s="223">
        <v>0</v>
      </c>
      <c r="AX15" s="223">
        <v>0</v>
      </c>
      <c r="AY15" s="223">
        <v>0</v>
      </c>
      <c r="AZ15" s="223">
        <v>0</v>
      </c>
      <c r="BA15" s="223">
        <v>0</v>
      </c>
      <c r="BB15" s="224"/>
      <c r="BC15" s="223">
        <v>0</v>
      </c>
      <c r="BD15" s="223">
        <v>0</v>
      </c>
      <c r="BE15" s="223">
        <v>0</v>
      </c>
      <c r="BF15" s="223">
        <v>0</v>
      </c>
      <c r="BG15" s="223">
        <v>0</v>
      </c>
      <c r="BH15" s="223">
        <v>0</v>
      </c>
      <c r="BI15" s="223">
        <v>0</v>
      </c>
      <c r="BJ15" s="223">
        <v>0</v>
      </c>
      <c r="BK15" s="223">
        <v>0</v>
      </c>
      <c r="BL15" s="223">
        <v>0</v>
      </c>
      <c r="BM15" s="223">
        <v>0</v>
      </c>
      <c r="BN15" s="223">
        <v>0</v>
      </c>
      <c r="BP15" s="223">
        <v>0</v>
      </c>
      <c r="BQ15" s="223">
        <v>0</v>
      </c>
      <c r="BR15" s="223">
        <v>0</v>
      </c>
      <c r="BS15" s="223">
        <v>0</v>
      </c>
      <c r="BT15" s="223">
        <v>0</v>
      </c>
      <c r="BU15" s="223">
        <v>0</v>
      </c>
      <c r="BV15" s="223">
        <v>0</v>
      </c>
      <c r="BW15" s="223">
        <v>0</v>
      </c>
      <c r="BX15" s="223">
        <v>0</v>
      </c>
      <c r="BY15" s="223">
        <v>0</v>
      </c>
      <c r="BZ15" s="223">
        <v>0</v>
      </c>
      <c r="CA15" s="223">
        <v>0</v>
      </c>
    </row>
    <row r="16" spans="1:80" x14ac:dyDescent="0.2">
      <c r="B16" s="198" t="s">
        <v>341</v>
      </c>
      <c r="C16" s="223">
        <f t="shared" si="0"/>
        <v>1602748</v>
      </c>
      <c r="D16" s="223">
        <f t="shared" si="1"/>
        <v>0</v>
      </c>
      <c r="E16" s="223">
        <f t="shared" si="2"/>
        <v>951417</v>
      </c>
      <c r="F16" s="223">
        <f t="shared" si="3"/>
        <v>843304</v>
      </c>
      <c r="G16" s="223">
        <f t="shared" si="4"/>
        <v>836329</v>
      </c>
      <c r="H16" s="223">
        <f t="shared" si="5"/>
        <v>1764654</v>
      </c>
      <c r="I16" s="223">
        <f t="shared" si="6"/>
        <v>0</v>
      </c>
      <c r="J16" s="223">
        <f t="shared" si="7"/>
        <v>1190894</v>
      </c>
      <c r="K16" s="223">
        <f t="shared" si="8"/>
        <v>2293464</v>
      </c>
      <c r="L16" s="223">
        <f t="shared" si="9"/>
        <v>0</v>
      </c>
      <c r="M16" s="223">
        <f t="shared" si="10"/>
        <v>3260523</v>
      </c>
      <c r="N16" s="223">
        <f t="shared" si="11"/>
        <v>10020</v>
      </c>
      <c r="O16" s="224"/>
      <c r="P16" s="223">
        <v>1602748</v>
      </c>
      <c r="Q16" s="223"/>
      <c r="R16" s="223">
        <v>951417</v>
      </c>
      <c r="S16" s="223">
        <v>843304</v>
      </c>
      <c r="T16" s="223">
        <v>836329</v>
      </c>
      <c r="U16" s="223">
        <v>1764654</v>
      </c>
      <c r="V16" s="223"/>
      <c r="W16" s="223">
        <v>940894</v>
      </c>
      <c r="X16" s="223">
        <v>1859241</v>
      </c>
      <c r="Y16" s="223"/>
      <c r="Z16" s="223">
        <v>-419532</v>
      </c>
      <c r="AA16" s="223">
        <v>10020</v>
      </c>
      <c r="AB16" s="224"/>
      <c r="AC16" s="223"/>
      <c r="AD16" s="223"/>
      <c r="AE16" s="223"/>
      <c r="AF16" s="223"/>
      <c r="AG16" s="223"/>
      <c r="AH16" s="223"/>
      <c r="AI16" s="223"/>
      <c r="AJ16" s="223">
        <v>250000</v>
      </c>
      <c r="AK16" s="223">
        <v>434223</v>
      </c>
      <c r="AL16" s="223"/>
      <c r="AM16" s="223">
        <v>385765</v>
      </c>
      <c r="AN16" s="223">
        <v>0</v>
      </c>
      <c r="AO16" s="224"/>
      <c r="AP16" s="223">
        <v>0</v>
      </c>
      <c r="AQ16" s="223">
        <v>0</v>
      </c>
      <c r="AR16" s="223">
        <v>0</v>
      </c>
      <c r="AS16" s="223">
        <v>0</v>
      </c>
      <c r="AT16" s="223">
        <v>0</v>
      </c>
      <c r="AU16" s="223">
        <v>0</v>
      </c>
      <c r="AV16" s="223">
        <v>0</v>
      </c>
      <c r="AW16" s="223">
        <v>0</v>
      </c>
      <c r="AX16" s="223">
        <v>0</v>
      </c>
      <c r="AY16" s="223">
        <v>0</v>
      </c>
      <c r="AZ16" s="223">
        <v>2294290</v>
      </c>
      <c r="BA16" s="223">
        <v>0</v>
      </c>
      <c r="BB16" s="224"/>
      <c r="BC16" s="223">
        <v>0</v>
      </c>
      <c r="BD16" s="223">
        <v>0</v>
      </c>
      <c r="BE16" s="223">
        <v>0</v>
      </c>
      <c r="BF16" s="223">
        <v>0</v>
      </c>
      <c r="BG16" s="223">
        <v>0</v>
      </c>
      <c r="BH16" s="223">
        <v>0</v>
      </c>
      <c r="BI16" s="223">
        <v>0</v>
      </c>
      <c r="BJ16" s="223">
        <v>0</v>
      </c>
      <c r="BK16" s="223">
        <v>0</v>
      </c>
      <c r="BL16" s="223">
        <v>0</v>
      </c>
      <c r="BM16" s="223">
        <v>1000000</v>
      </c>
      <c r="BN16" s="223">
        <v>0</v>
      </c>
      <c r="BP16" s="223">
        <v>0</v>
      </c>
      <c r="BQ16" s="223">
        <v>0</v>
      </c>
      <c r="BR16" s="223">
        <v>0</v>
      </c>
      <c r="BS16" s="223">
        <v>0</v>
      </c>
      <c r="BT16" s="223">
        <v>0</v>
      </c>
      <c r="BU16" s="223">
        <v>0</v>
      </c>
      <c r="BV16" s="223">
        <v>0</v>
      </c>
      <c r="BW16" s="223">
        <v>0</v>
      </c>
      <c r="BX16" s="223">
        <v>0</v>
      </c>
      <c r="BY16" s="223">
        <v>0</v>
      </c>
      <c r="BZ16" s="223">
        <v>0</v>
      </c>
      <c r="CA16" s="223">
        <v>0</v>
      </c>
    </row>
    <row r="17" spans="1:80" x14ac:dyDescent="0.2">
      <c r="B17" s="198" t="s">
        <v>132</v>
      </c>
      <c r="C17" s="223">
        <f t="shared" si="0"/>
        <v>815634</v>
      </c>
      <c r="D17" s="223">
        <f t="shared" si="1"/>
        <v>601347.90999999992</v>
      </c>
      <c r="E17" s="223">
        <f t="shared" si="2"/>
        <v>537611.27</v>
      </c>
      <c r="F17" s="223">
        <f t="shared" si="3"/>
        <v>1368348.5</v>
      </c>
      <c r="G17" s="223">
        <f t="shared" si="4"/>
        <v>259546.16000000003</v>
      </c>
      <c r="H17" s="223">
        <f t="shared" si="5"/>
        <v>1038773.8</v>
      </c>
      <c r="I17" s="223">
        <f t="shared" si="6"/>
        <v>187728.65</v>
      </c>
      <c r="J17" s="223">
        <f t="shared" si="7"/>
        <v>926386.1</v>
      </c>
      <c r="K17" s="223">
        <f t="shared" si="8"/>
        <v>1900599</v>
      </c>
      <c r="L17" s="223">
        <f t="shared" si="9"/>
        <v>900344.7</v>
      </c>
      <c r="M17" s="223">
        <f t="shared" si="10"/>
        <v>845733</v>
      </c>
      <c r="N17" s="223">
        <f t="shared" si="11"/>
        <v>439415</v>
      </c>
      <c r="O17" s="224"/>
      <c r="P17" s="223">
        <v>815634</v>
      </c>
      <c r="Q17" s="223">
        <v>314347.90999999997</v>
      </c>
      <c r="R17" s="223">
        <v>537611.27</v>
      </c>
      <c r="S17" s="223">
        <v>1368348.5</v>
      </c>
      <c r="T17" s="223">
        <v>259546.16000000003</v>
      </c>
      <c r="U17" s="223">
        <v>766800.15</v>
      </c>
      <c r="V17" s="223">
        <v>187728.65</v>
      </c>
      <c r="W17" s="223">
        <v>546812.1</v>
      </c>
      <c r="X17" s="223">
        <v>1539255</v>
      </c>
      <c r="Y17" s="223">
        <v>900344.7</v>
      </c>
      <c r="Z17" s="223">
        <v>675733</v>
      </c>
      <c r="AA17" s="223">
        <v>439415</v>
      </c>
      <c r="AB17" s="224"/>
      <c r="AC17" s="223"/>
      <c r="AD17" s="223">
        <v>287000</v>
      </c>
      <c r="AE17" s="223"/>
      <c r="AF17" s="223"/>
      <c r="AG17" s="223"/>
      <c r="AH17" s="223">
        <v>271973.65000000002</v>
      </c>
      <c r="AI17" s="223"/>
      <c r="AJ17" s="223">
        <v>379574</v>
      </c>
      <c r="AK17" s="223">
        <v>361344</v>
      </c>
      <c r="AL17" s="223"/>
      <c r="AM17" s="223">
        <v>170000</v>
      </c>
      <c r="AN17" s="223">
        <v>0</v>
      </c>
      <c r="AO17" s="224"/>
      <c r="AP17" s="223">
        <v>0</v>
      </c>
      <c r="AQ17" s="223">
        <v>0</v>
      </c>
      <c r="AR17" s="223">
        <v>0</v>
      </c>
      <c r="AS17" s="223">
        <v>0</v>
      </c>
      <c r="AT17" s="223">
        <v>0</v>
      </c>
      <c r="AU17" s="223">
        <v>0</v>
      </c>
      <c r="AV17" s="223">
        <v>0</v>
      </c>
      <c r="AW17" s="223">
        <v>0</v>
      </c>
      <c r="AX17" s="223">
        <v>0</v>
      </c>
      <c r="AY17" s="223">
        <v>0</v>
      </c>
      <c r="AZ17" s="223">
        <v>0</v>
      </c>
      <c r="BA17" s="223">
        <v>0</v>
      </c>
      <c r="BB17" s="224"/>
      <c r="BC17" s="223">
        <v>0</v>
      </c>
      <c r="BD17" s="223">
        <v>0</v>
      </c>
      <c r="BE17" s="223">
        <v>0</v>
      </c>
      <c r="BF17" s="223">
        <v>0</v>
      </c>
      <c r="BG17" s="223">
        <v>0</v>
      </c>
      <c r="BH17" s="223">
        <v>0</v>
      </c>
      <c r="BI17" s="223">
        <v>0</v>
      </c>
      <c r="BJ17" s="223">
        <v>0</v>
      </c>
      <c r="BK17" s="223">
        <v>0</v>
      </c>
      <c r="BL17" s="223">
        <v>0</v>
      </c>
      <c r="BM17" s="223">
        <v>0</v>
      </c>
      <c r="BN17" s="223">
        <v>0</v>
      </c>
      <c r="BP17" s="223">
        <v>0</v>
      </c>
      <c r="BQ17" s="223">
        <v>0</v>
      </c>
      <c r="BR17" s="223">
        <v>0</v>
      </c>
      <c r="BS17" s="223">
        <v>0</v>
      </c>
      <c r="BT17" s="223">
        <v>0</v>
      </c>
      <c r="BU17" s="223">
        <v>0</v>
      </c>
      <c r="BV17" s="223">
        <v>0</v>
      </c>
      <c r="BW17" s="223">
        <v>0</v>
      </c>
      <c r="BX17" s="223">
        <v>0</v>
      </c>
      <c r="BY17" s="223">
        <v>0</v>
      </c>
      <c r="BZ17" s="223">
        <v>0</v>
      </c>
      <c r="CA17" s="223">
        <v>0</v>
      </c>
    </row>
    <row r="18" spans="1:80" x14ac:dyDescent="0.2">
      <c r="B18" s="198" t="s">
        <v>133</v>
      </c>
      <c r="C18" s="223">
        <f t="shared" si="0"/>
        <v>290192</v>
      </c>
      <c r="D18" s="223">
        <f t="shared" si="1"/>
        <v>0</v>
      </c>
      <c r="E18" s="223">
        <f t="shared" si="2"/>
        <v>144895</v>
      </c>
      <c r="F18" s="223">
        <f t="shared" si="3"/>
        <v>383472.6</v>
      </c>
      <c r="G18" s="223">
        <f t="shared" si="4"/>
        <v>0</v>
      </c>
      <c r="H18" s="223">
        <f t="shared" si="5"/>
        <v>111251</v>
      </c>
      <c r="I18" s="223">
        <f t="shared" si="6"/>
        <v>0</v>
      </c>
      <c r="J18" s="223">
        <f t="shared" si="7"/>
        <v>99978</v>
      </c>
      <c r="K18" s="223">
        <f t="shared" si="8"/>
        <v>222704</v>
      </c>
      <c r="L18" s="223">
        <f t="shared" si="9"/>
        <v>111515</v>
      </c>
      <c r="M18" s="223">
        <f t="shared" si="10"/>
        <v>148272</v>
      </c>
      <c r="N18" s="223">
        <f t="shared" si="11"/>
        <v>157385</v>
      </c>
      <c r="O18" s="224"/>
      <c r="P18" s="223">
        <v>290192</v>
      </c>
      <c r="Q18" s="223"/>
      <c r="R18" s="223">
        <v>144895</v>
      </c>
      <c r="S18" s="223">
        <v>360811</v>
      </c>
      <c r="T18" s="223"/>
      <c r="U18" s="223">
        <v>111251</v>
      </c>
      <c r="V18" s="223"/>
      <c r="W18" s="223">
        <v>99978</v>
      </c>
      <c r="X18" s="223">
        <v>222704</v>
      </c>
      <c r="Y18" s="223">
        <v>111515</v>
      </c>
      <c r="Z18" s="223">
        <v>148272</v>
      </c>
      <c r="AA18" s="223">
        <v>157385</v>
      </c>
      <c r="AB18" s="224"/>
      <c r="AC18" s="223"/>
      <c r="AD18" s="223"/>
      <c r="AE18" s="223"/>
      <c r="AF18" s="223">
        <v>22661.599999999999</v>
      </c>
      <c r="AG18" s="223"/>
      <c r="AH18" s="223"/>
      <c r="AI18" s="223"/>
      <c r="AJ18" s="223"/>
      <c r="AK18" s="223"/>
      <c r="AL18" s="223"/>
      <c r="AM18" s="223"/>
      <c r="AN18" s="223">
        <v>0</v>
      </c>
      <c r="AO18" s="224"/>
      <c r="AP18" s="223">
        <v>0</v>
      </c>
      <c r="AQ18" s="223">
        <v>0</v>
      </c>
      <c r="AR18" s="223">
        <v>0</v>
      </c>
      <c r="AS18" s="223">
        <v>0</v>
      </c>
      <c r="AT18" s="223">
        <v>0</v>
      </c>
      <c r="AU18" s="223">
        <v>0</v>
      </c>
      <c r="AV18" s="223">
        <v>0</v>
      </c>
      <c r="AW18" s="223">
        <v>0</v>
      </c>
      <c r="AX18" s="223">
        <v>0</v>
      </c>
      <c r="AY18" s="223">
        <v>0</v>
      </c>
      <c r="AZ18" s="223">
        <v>0</v>
      </c>
      <c r="BA18" s="223">
        <v>0</v>
      </c>
      <c r="BB18" s="224"/>
      <c r="BC18" s="223">
        <v>0</v>
      </c>
      <c r="BD18" s="223">
        <v>0</v>
      </c>
      <c r="BE18" s="223">
        <v>0</v>
      </c>
      <c r="BF18" s="223">
        <v>0</v>
      </c>
      <c r="BG18" s="223">
        <v>0</v>
      </c>
      <c r="BH18" s="223">
        <v>0</v>
      </c>
      <c r="BI18" s="223">
        <v>0</v>
      </c>
      <c r="BJ18" s="223">
        <v>0</v>
      </c>
      <c r="BK18" s="223">
        <v>0</v>
      </c>
      <c r="BL18" s="223">
        <v>0</v>
      </c>
      <c r="BM18" s="223">
        <v>0</v>
      </c>
      <c r="BN18" s="223">
        <v>0</v>
      </c>
      <c r="BP18" s="223">
        <v>0</v>
      </c>
      <c r="BQ18" s="223">
        <v>0</v>
      </c>
      <c r="BR18" s="223">
        <v>0</v>
      </c>
      <c r="BS18" s="223">
        <v>0</v>
      </c>
      <c r="BT18" s="223">
        <v>0</v>
      </c>
      <c r="BU18" s="223">
        <v>0</v>
      </c>
      <c r="BV18" s="223">
        <v>0</v>
      </c>
      <c r="BW18" s="223">
        <v>0</v>
      </c>
      <c r="BX18" s="223">
        <v>0</v>
      </c>
      <c r="BY18" s="223">
        <v>0</v>
      </c>
      <c r="BZ18" s="223">
        <v>0</v>
      </c>
      <c r="CA18" s="223">
        <v>0</v>
      </c>
    </row>
    <row r="19" spans="1:80" x14ac:dyDescent="0.2">
      <c r="B19" s="198" t="s">
        <v>134</v>
      </c>
      <c r="C19" s="223">
        <f t="shared" si="0"/>
        <v>2775970</v>
      </c>
      <c r="D19" s="223">
        <f t="shared" si="1"/>
        <v>88869</v>
      </c>
      <c r="E19" s="223">
        <f t="shared" si="2"/>
        <v>2418340.58</v>
      </c>
      <c r="F19" s="223">
        <f t="shared" si="3"/>
        <v>3408479.36</v>
      </c>
      <c r="G19" s="223">
        <f t="shared" si="4"/>
        <v>1335039.49</v>
      </c>
      <c r="H19" s="223">
        <f t="shared" si="5"/>
        <v>2889157.1100000003</v>
      </c>
      <c r="I19" s="223">
        <f t="shared" si="6"/>
        <v>1042127.78</v>
      </c>
      <c r="J19" s="223">
        <f t="shared" si="7"/>
        <v>2874003.3200000003</v>
      </c>
      <c r="K19" s="223">
        <f t="shared" si="8"/>
        <v>8540198.4100000001</v>
      </c>
      <c r="L19" s="223">
        <f t="shared" si="9"/>
        <v>1590256.74</v>
      </c>
      <c r="M19" s="223">
        <f t="shared" si="10"/>
        <v>2139599</v>
      </c>
      <c r="N19" s="223">
        <f t="shared" si="11"/>
        <v>3296632</v>
      </c>
      <c r="O19" s="224"/>
      <c r="P19" s="223">
        <v>2222970</v>
      </c>
      <c r="Q19" s="223">
        <v>88869</v>
      </c>
      <c r="R19" s="223">
        <v>1301054.57</v>
      </c>
      <c r="S19" s="223">
        <v>1297269.8700000001</v>
      </c>
      <c r="T19" s="223">
        <v>1222052</v>
      </c>
      <c r="U19" s="223">
        <v>2316262.04</v>
      </c>
      <c r="V19" s="223">
        <v>202809.9</v>
      </c>
      <c r="W19" s="223">
        <v>1366991.5</v>
      </c>
      <c r="X19" s="223">
        <v>2575481.5499999998</v>
      </c>
      <c r="Y19" s="223">
        <v>1243131</v>
      </c>
      <c r="Z19" s="223"/>
      <c r="AA19" s="223">
        <v>2557007</v>
      </c>
      <c r="AB19" s="224"/>
      <c r="AC19" s="223">
        <v>553000</v>
      </c>
      <c r="AD19" s="223"/>
      <c r="AE19" s="223">
        <v>1117286.01</v>
      </c>
      <c r="AF19" s="223">
        <v>2111209.4899999998</v>
      </c>
      <c r="AG19" s="223">
        <v>112987.48999999999</v>
      </c>
      <c r="AH19" s="223">
        <v>572895.07000000007</v>
      </c>
      <c r="AI19" s="223">
        <v>839317.88</v>
      </c>
      <c r="AJ19" s="223">
        <v>1507011.82</v>
      </c>
      <c r="AK19" s="223">
        <v>5964716.8599999994</v>
      </c>
      <c r="AL19" s="223">
        <v>347125.74</v>
      </c>
      <c r="AM19" s="223">
        <v>2139599</v>
      </c>
      <c r="AN19" s="223">
        <v>739625</v>
      </c>
      <c r="AO19" s="224"/>
      <c r="AP19" s="223">
        <v>0</v>
      </c>
      <c r="AQ19" s="223">
        <v>0</v>
      </c>
      <c r="AR19" s="223">
        <v>0</v>
      </c>
      <c r="AS19" s="223">
        <v>0</v>
      </c>
      <c r="AT19" s="223">
        <v>0</v>
      </c>
      <c r="AU19" s="223">
        <v>0</v>
      </c>
      <c r="AV19" s="223">
        <v>0</v>
      </c>
      <c r="AW19" s="223">
        <v>0</v>
      </c>
      <c r="AX19" s="223">
        <v>0</v>
      </c>
      <c r="AY19" s="223">
        <v>0</v>
      </c>
      <c r="AZ19" s="223">
        <v>0</v>
      </c>
      <c r="BA19" s="223">
        <v>0</v>
      </c>
      <c r="BB19" s="224"/>
      <c r="BC19" s="223">
        <v>0</v>
      </c>
      <c r="BD19" s="223">
        <v>0</v>
      </c>
      <c r="BE19" s="223">
        <v>0</v>
      </c>
      <c r="BF19" s="223">
        <v>0</v>
      </c>
      <c r="BG19" s="223">
        <v>0</v>
      </c>
      <c r="BH19" s="223">
        <v>0</v>
      </c>
      <c r="BI19" s="223">
        <v>0</v>
      </c>
      <c r="BJ19" s="223">
        <v>0</v>
      </c>
      <c r="BK19" s="223">
        <v>0</v>
      </c>
      <c r="BL19" s="223">
        <v>0</v>
      </c>
      <c r="BM19" s="223">
        <v>0</v>
      </c>
      <c r="BN19" s="223">
        <v>0</v>
      </c>
      <c r="BP19" s="223">
        <v>0</v>
      </c>
      <c r="BQ19" s="223">
        <v>0</v>
      </c>
      <c r="BR19" s="223">
        <v>0</v>
      </c>
      <c r="BS19" s="223">
        <v>0</v>
      </c>
      <c r="BT19" s="223">
        <v>0</v>
      </c>
      <c r="BU19" s="223">
        <v>0</v>
      </c>
      <c r="BV19" s="223">
        <v>0</v>
      </c>
      <c r="BW19" s="223">
        <v>0</v>
      </c>
      <c r="BX19" s="223">
        <v>0</v>
      </c>
      <c r="BY19" s="223">
        <v>0</v>
      </c>
      <c r="BZ19" s="223">
        <v>0</v>
      </c>
      <c r="CA19" s="223">
        <v>0</v>
      </c>
    </row>
    <row r="20" spans="1:80" x14ac:dyDescent="0.2">
      <c r="B20" s="198" t="s">
        <v>135</v>
      </c>
      <c r="C20" s="223">
        <f t="shared" si="0"/>
        <v>5158878</v>
      </c>
      <c r="D20" s="223">
        <f t="shared" si="1"/>
        <v>64566.29</v>
      </c>
      <c r="E20" s="223">
        <f t="shared" si="2"/>
        <v>2521612</v>
      </c>
      <c r="F20" s="223">
        <f t="shared" si="3"/>
        <v>4742263</v>
      </c>
      <c r="G20" s="223">
        <f t="shared" si="4"/>
        <v>667145</v>
      </c>
      <c r="H20" s="223">
        <f t="shared" si="5"/>
        <v>5082172</v>
      </c>
      <c r="I20" s="223">
        <f t="shared" si="6"/>
        <v>2728656</v>
      </c>
      <c r="J20" s="223">
        <f t="shared" si="7"/>
        <v>3127144</v>
      </c>
      <c r="K20" s="223">
        <f t="shared" si="8"/>
        <v>3097770</v>
      </c>
      <c r="L20" s="223">
        <f t="shared" si="9"/>
        <v>3634358</v>
      </c>
      <c r="M20" s="223">
        <f t="shared" si="10"/>
        <v>3666979</v>
      </c>
      <c r="N20" s="223">
        <f t="shared" si="11"/>
        <v>2159328</v>
      </c>
      <c r="O20" s="224"/>
      <c r="P20" s="223">
        <v>888646</v>
      </c>
      <c r="Q20" s="223"/>
      <c r="R20" s="223">
        <v>476334</v>
      </c>
      <c r="S20" s="223">
        <v>900481</v>
      </c>
      <c r="T20" s="223">
        <v>397217</v>
      </c>
      <c r="U20" s="223">
        <v>852410</v>
      </c>
      <c r="V20" s="223"/>
      <c r="W20" s="223">
        <v>660712</v>
      </c>
      <c r="X20" s="223">
        <v>739477</v>
      </c>
      <c r="Y20" s="223">
        <v>1406837</v>
      </c>
      <c r="Z20" s="223">
        <v>606790</v>
      </c>
      <c r="AA20" s="223">
        <v>105576</v>
      </c>
      <c r="AB20" s="224"/>
      <c r="AC20" s="223">
        <v>179400</v>
      </c>
      <c r="AD20" s="223">
        <v>64566.29</v>
      </c>
      <c r="AE20" s="223"/>
      <c r="AF20" s="223">
        <v>21151</v>
      </c>
      <c r="AG20" s="223"/>
      <c r="AH20" s="223">
        <v>139200</v>
      </c>
      <c r="AI20" s="223">
        <v>683375</v>
      </c>
      <c r="AJ20" s="223">
        <v>412680</v>
      </c>
      <c r="AK20" s="223">
        <v>304541</v>
      </c>
      <c r="AL20" s="223">
        <v>173768</v>
      </c>
      <c r="AM20" s="223">
        <v>258439</v>
      </c>
      <c r="AN20" s="223">
        <v>0</v>
      </c>
      <c r="AO20" s="224"/>
      <c r="AP20" s="223">
        <v>4090832</v>
      </c>
      <c r="AQ20" s="223"/>
      <c r="AR20" s="223">
        <v>2045278</v>
      </c>
      <c r="AS20" s="223">
        <v>3820631</v>
      </c>
      <c r="AT20" s="223">
        <v>269928</v>
      </c>
      <c r="AU20" s="223">
        <v>4090562</v>
      </c>
      <c r="AV20" s="223">
        <v>2045281</v>
      </c>
      <c r="AW20" s="223">
        <v>2053752</v>
      </c>
      <c r="AX20" s="223">
        <v>2053752</v>
      </c>
      <c r="AY20" s="223">
        <v>2053753</v>
      </c>
      <c r="AZ20" s="223">
        <v>2053752</v>
      </c>
      <c r="BA20" s="223">
        <v>2053752</v>
      </c>
      <c r="BB20" s="224"/>
      <c r="BC20" s="223">
        <v>0</v>
      </c>
      <c r="BD20" s="223">
        <v>0</v>
      </c>
      <c r="BE20" s="223">
        <v>0</v>
      </c>
      <c r="BF20" s="223">
        <v>0</v>
      </c>
      <c r="BG20" s="223">
        <v>0</v>
      </c>
      <c r="BH20" s="223">
        <v>0</v>
      </c>
      <c r="BI20" s="223">
        <v>0</v>
      </c>
      <c r="BJ20" s="223">
        <v>0</v>
      </c>
      <c r="BK20" s="223">
        <v>0</v>
      </c>
      <c r="BL20" s="223">
        <v>0</v>
      </c>
      <c r="BM20" s="223">
        <v>747998</v>
      </c>
      <c r="BN20" s="223">
        <v>0</v>
      </c>
      <c r="BP20" s="223">
        <v>0</v>
      </c>
      <c r="BQ20" s="223">
        <v>0</v>
      </c>
      <c r="BR20" s="223">
        <v>0</v>
      </c>
      <c r="BS20" s="223">
        <v>0</v>
      </c>
      <c r="BT20" s="223">
        <v>0</v>
      </c>
      <c r="BU20" s="223">
        <v>0</v>
      </c>
      <c r="BV20" s="223">
        <v>0</v>
      </c>
      <c r="BW20" s="223">
        <v>0</v>
      </c>
      <c r="BX20" s="223">
        <v>0</v>
      </c>
      <c r="BY20" s="223">
        <v>0</v>
      </c>
      <c r="BZ20" s="223">
        <v>0</v>
      </c>
      <c r="CA20" s="223">
        <v>0</v>
      </c>
    </row>
    <row r="21" spans="1:80" x14ac:dyDescent="0.2">
      <c r="B21" s="198" t="s">
        <v>136</v>
      </c>
      <c r="C21" s="223">
        <f t="shared" si="0"/>
        <v>19246879.798419997</v>
      </c>
      <c r="D21" s="223">
        <f t="shared" si="1"/>
        <v>31535891.940680001</v>
      </c>
      <c r="E21" s="223">
        <f t="shared" si="2"/>
        <v>35689661.665114</v>
      </c>
      <c r="F21" s="223">
        <f t="shared" si="3"/>
        <v>31966055.896499999</v>
      </c>
      <c r="G21" s="223">
        <f t="shared" si="4"/>
        <v>27951284.206280001</v>
      </c>
      <c r="H21" s="225">
        <f t="shared" si="5"/>
        <v>155380737.67748699</v>
      </c>
      <c r="I21" s="223">
        <f t="shared" si="6"/>
        <v>22249959.903507002</v>
      </c>
      <c r="J21" s="223">
        <f t="shared" si="7"/>
        <v>17766598.126199998</v>
      </c>
      <c r="K21" s="223">
        <f t="shared" si="8"/>
        <v>27548027.962299999</v>
      </c>
      <c r="L21" s="223">
        <f t="shared" si="9"/>
        <v>42417889.8653</v>
      </c>
      <c r="M21" s="223">
        <f t="shared" si="10"/>
        <v>28892620.612</v>
      </c>
      <c r="N21" s="223">
        <f t="shared" si="11"/>
        <v>25145694.100000001</v>
      </c>
      <c r="O21" s="224"/>
      <c r="P21" s="223">
        <v>217126</v>
      </c>
      <c r="Q21" s="223"/>
      <c r="R21" s="223">
        <v>788404</v>
      </c>
      <c r="S21" s="223">
        <v>1616704</v>
      </c>
      <c r="T21" s="223"/>
      <c r="U21" s="225">
        <v>1976961</v>
      </c>
      <c r="V21" s="223">
        <v>98154</v>
      </c>
      <c r="W21" s="223">
        <v>3231659</v>
      </c>
      <c r="X21" s="223">
        <v>230983</v>
      </c>
      <c r="Y21" s="223">
        <v>1204791</v>
      </c>
      <c r="Z21" s="223">
        <v>1413441</v>
      </c>
      <c r="AA21" s="223">
        <v>1224003</v>
      </c>
      <c r="AB21" s="224"/>
      <c r="AC21" s="223">
        <v>416326.2</v>
      </c>
      <c r="AD21" s="223">
        <v>113288</v>
      </c>
      <c r="AE21" s="223">
        <v>113288</v>
      </c>
      <c r="AF21" s="223">
        <v>90909.7</v>
      </c>
      <c r="AG21" s="223">
        <v>131687.06</v>
      </c>
      <c r="AH21" s="225">
        <v>84966</v>
      </c>
      <c r="AI21" s="223"/>
      <c r="AJ21" s="223">
        <v>441305.75</v>
      </c>
      <c r="AK21" s="223">
        <v>475283</v>
      </c>
      <c r="AL21" s="223">
        <v>16589</v>
      </c>
      <c r="AM21" s="223">
        <v>524137</v>
      </c>
      <c r="AN21" s="223">
        <v>0</v>
      </c>
      <c r="AO21" s="224"/>
      <c r="AP21" s="223">
        <v>0</v>
      </c>
      <c r="AQ21" s="223">
        <v>0</v>
      </c>
      <c r="AR21" s="223">
        <v>0</v>
      </c>
      <c r="AS21" s="223">
        <v>0</v>
      </c>
      <c r="AT21" s="223">
        <v>0</v>
      </c>
      <c r="AU21" s="225">
        <v>0</v>
      </c>
      <c r="AV21" s="223">
        <v>0</v>
      </c>
      <c r="AW21" s="223">
        <v>0</v>
      </c>
      <c r="AX21" s="223">
        <v>0</v>
      </c>
      <c r="AY21" s="223">
        <v>0</v>
      </c>
      <c r="AZ21" s="223">
        <v>0</v>
      </c>
      <c r="BA21" s="223">
        <v>0</v>
      </c>
      <c r="BB21" s="224"/>
      <c r="BC21" s="223">
        <v>0</v>
      </c>
      <c r="BD21" s="223">
        <v>0</v>
      </c>
      <c r="BE21" s="223">
        <v>0</v>
      </c>
      <c r="BF21" s="223">
        <v>0</v>
      </c>
      <c r="BG21" s="223">
        <v>0</v>
      </c>
      <c r="BH21" s="225">
        <v>0</v>
      </c>
      <c r="BI21" s="223">
        <v>0</v>
      </c>
      <c r="BJ21" s="223">
        <v>0</v>
      </c>
      <c r="BK21" s="223">
        <v>0</v>
      </c>
      <c r="BL21" s="223">
        <v>0</v>
      </c>
      <c r="BM21" s="223">
        <v>0</v>
      </c>
      <c r="BN21" s="223">
        <v>0</v>
      </c>
      <c r="BP21" s="223">
        <v>18613427.598419998</v>
      </c>
      <c r="BQ21" s="223">
        <v>31422603.940680001</v>
      </c>
      <c r="BR21" s="223">
        <v>34787969.665114</v>
      </c>
      <c r="BS21" s="223">
        <v>30258442.1965</v>
      </c>
      <c r="BT21" s="223">
        <v>27819597.146280002</v>
      </c>
      <c r="BU21" s="225">
        <v>153318810.67748699</v>
      </c>
      <c r="BV21" s="223">
        <v>22151805.903507002</v>
      </c>
      <c r="BW21" s="223">
        <v>14093633.3762</v>
      </c>
      <c r="BX21" s="223">
        <v>26841761.962299999</v>
      </c>
      <c r="BY21" s="223">
        <v>41196509.8653</v>
      </c>
      <c r="BZ21" s="223">
        <v>26955042.612</v>
      </c>
      <c r="CA21" s="223">
        <v>23921691.100000001</v>
      </c>
    </row>
    <row r="22" spans="1:80" x14ac:dyDescent="0.2">
      <c r="B22" s="198" t="s">
        <v>137</v>
      </c>
      <c r="C22" s="223">
        <f t="shared" si="0"/>
        <v>259812</v>
      </c>
      <c r="D22" s="223">
        <f t="shared" si="1"/>
        <v>0</v>
      </c>
      <c r="E22" s="223">
        <f t="shared" si="2"/>
        <v>129908</v>
      </c>
      <c r="F22" s="223">
        <f t="shared" si="3"/>
        <v>259816</v>
      </c>
      <c r="G22" s="223">
        <f t="shared" si="4"/>
        <v>47739</v>
      </c>
      <c r="H22" s="223">
        <f t="shared" si="5"/>
        <v>371024</v>
      </c>
      <c r="I22" s="223">
        <f t="shared" si="6"/>
        <v>0</v>
      </c>
      <c r="J22" s="223">
        <f t="shared" si="7"/>
        <v>631197</v>
      </c>
      <c r="K22" s="223">
        <f t="shared" si="8"/>
        <v>227676</v>
      </c>
      <c r="L22" s="223">
        <f t="shared" si="9"/>
        <v>249827</v>
      </c>
      <c r="M22" s="223">
        <f t="shared" si="10"/>
        <v>654524</v>
      </c>
      <c r="N22" s="223">
        <f t="shared" si="11"/>
        <v>202262</v>
      </c>
      <c r="O22" s="224"/>
      <c r="P22" s="223">
        <v>259812</v>
      </c>
      <c r="Q22" s="223"/>
      <c r="R22" s="223">
        <v>129908</v>
      </c>
      <c r="S22" s="223">
        <v>259816</v>
      </c>
      <c r="T22" s="223">
        <v>47739</v>
      </c>
      <c r="U22" s="223">
        <v>371024</v>
      </c>
      <c r="V22" s="223"/>
      <c r="W22" s="223">
        <v>381197</v>
      </c>
      <c r="X22" s="223">
        <v>227676</v>
      </c>
      <c r="Y22" s="223"/>
      <c r="Z22" s="223">
        <v>404524</v>
      </c>
      <c r="AA22" s="223">
        <v>202262</v>
      </c>
      <c r="AB22" s="224"/>
      <c r="AC22" s="223"/>
      <c r="AD22" s="223"/>
      <c r="AE22" s="223"/>
      <c r="AF22" s="223"/>
      <c r="AG22" s="223"/>
      <c r="AH22" s="223"/>
      <c r="AI22" s="223"/>
      <c r="AJ22" s="223">
        <v>250000</v>
      </c>
      <c r="AK22" s="223"/>
      <c r="AL22" s="223">
        <v>249827</v>
      </c>
      <c r="AM22" s="223">
        <v>250000</v>
      </c>
      <c r="AN22" s="223">
        <v>0</v>
      </c>
      <c r="AO22" s="224"/>
      <c r="AP22" s="223">
        <v>0</v>
      </c>
      <c r="AQ22" s="223">
        <v>0</v>
      </c>
      <c r="AR22" s="223">
        <v>0</v>
      </c>
      <c r="AS22" s="223">
        <v>0</v>
      </c>
      <c r="AT22" s="223">
        <v>0</v>
      </c>
      <c r="AU22" s="223">
        <v>0</v>
      </c>
      <c r="AV22" s="223">
        <v>0</v>
      </c>
      <c r="AW22" s="223">
        <v>0</v>
      </c>
      <c r="AX22" s="223">
        <v>0</v>
      </c>
      <c r="AY22" s="223">
        <v>0</v>
      </c>
      <c r="AZ22" s="223">
        <v>0</v>
      </c>
      <c r="BA22" s="223">
        <v>0</v>
      </c>
      <c r="BB22" s="224"/>
      <c r="BC22" s="223">
        <v>0</v>
      </c>
      <c r="BD22" s="223">
        <v>0</v>
      </c>
      <c r="BE22" s="223">
        <v>0</v>
      </c>
      <c r="BF22" s="223">
        <v>0</v>
      </c>
      <c r="BG22" s="223">
        <v>0</v>
      </c>
      <c r="BH22" s="223">
        <v>0</v>
      </c>
      <c r="BI22" s="223">
        <v>0</v>
      </c>
      <c r="BJ22" s="223">
        <v>0</v>
      </c>
      <c r="BK22" s="223">
        <v>0</v>
      </c>
      <c r="BL22" s="223">
        <v>0</v>
      </c>
      <c r="BM22" s="223">
        <v>0</v>
      </c>
      <c r="BN22" s="223">
        <v>0</v>
      </c>
      <c r="BP22" s="223">
        <v>0</v>
      </c>
      <c r="BQ22" s="223">
        <v>0</v>
      </c>
      <c r="BR22" s="223">
        <v>0</v>
      </c>
      <c r="BS22" s="223">
        <v>0</v>
      </c>
      <c r="BT22" s="223">
        <v>0</v>
      </c>
      <c r="BU22" s="223">
        <v>0</v>
      </c>
      <c r="BV22" s="223">
        <v>0</v>
      </c>
      <c r="BW22" s="223">
        <v>0</v>
      </c>
      <c r="BX22" s="223">
        <v>0</v>
      </c>
      <c r="BY22" s="223">
        <v>0</v>
      </c>
      <c r="BZ22" s="223">
        <v>0</v>
      </c>
      <c r="CA22" s="223">
        <v>0</v>
      </c>
    </row>
    <row r="23" spans="1:80" x14ac:dyDescent="0.2">
      <c r="B23" s="198" t="s">
        <v>138</v>
      </c>
      <c r="C23" s="223">
        <f t="shared" si="0"/>
        <v>817226</v>
      </c>
      <c r="D23" s="223">
        <f t="shared" si="1"/>
        <v>89130</v>
      </c>
      <c r="E23" s="223">
        <f t="shared" si="2"/>
        <v>2769405.9400000004</v>
      </c>
      <c r="F23" s="223">
        <f t="shared" si="3"/>
        <v>6681255.8399999999</v>
      </c>
      <c r="G23" s="223">
        <f t="shared" si="4"/>
        <v>-6492635</v>
      </c>
      <c r="H23" s="223">
        <f t="shared" si="5"/>
        <v>3549112</v>
      </c>
      <c r="I23" s="223">
        <f t="shared" si="6"/>
        <v>1420713</v>
      </c>
      <c r="J23" s="223">
        <f t="shared" si="7"/>
        <v>2524628.15</v>
      </c>
      <c r="K23" s="223">
        <f t="shared" si="8"/>
        <v>1608736</v>
      </c>
      <c r="L23" s="223">
        <f t="shared" si="9"/>
        <v>1277360.06</v>
      </c>
      <c r="M23" s="223">
        <f t="shared" si="10"/>
        <v>29278571.049999997</v>
      </c>
      <c r="N23" s="223">
        <f t="shared" si="11"/>
        <v>-19051206.169999998</v>
      </c>
      <c r="O23" s="224"/>
      <c r="P23" s="223">
        <v>817226</v>
      </c>
      <c r="Q23" s="223"/>
      <c r="R23" s="223">
        <v>464399</v>
      </c>
      <c r="S23" s="223">
        <v>978612</v>
      </c>
      <c r="T23" s="223"/>
      <c r="U23" s="223">
        <v>1085991</v>
      </c>
      <c r="V23" s="223">
        <v>249613</v>
      </c>
      <c r="W23" s="223">
        <v>364317.05</v>
      </c>
      <c r="X23" s="223">
        <v>1127216</v>
      </c>
      <c r="Y23" s="223">
        <v>916540</v>
      </c>
      <c r="Z23" s="223">
        <v>372226</v>
      </c>
      <c r="AA23" s="223">
        <v>173367</v>
      </c>
      <c r="AB23" s="224"/>
      <c r="AC23" s="223"/>
      <c r="AD23" s="223">
        <v>89130</v>
      </c>
      <c r="AE23" s="223">
        <v>2305006.9400000004</v>
      </c>
      <c r="AF23" s="223">
        <v>5702643.8399999999</v>
      </c>
      <c r="AG23" s="223">
        <v>-6492635</v>
      </c>
      <c r="AH23" s="223">
        <v>2463121</v>
      </c>
      <c r="AI23" s="223">
        <v>1171100</v>
      </c>
      <c r="AJ23" s="223">
        <v>2160311.1</v>
      </c>
      <c r="AK23" s="223">
        <v>481520</v>
      </c>
      <c r="AL23" s="223">
        <v>360820.06</v>
      </c>
      <c r="AM23" s="223">
        <v>28906345.049999997</v>
      </c>
      <c r="AN23" s="223">
        <v>-19224573.169999998</v>
      </c>
      <c r="AO23" s="224"/>
      <c r="AP23" s="223">
        <v>0</v>
      </c>
      <c r="AQ23" s="223">
        <v>0</v>
      </c>
      <c r="AR23" s="223">
        <v>0</v>
      </c>
      <c r="AS23" s="223">
        <v>0</v>
      </c>
      <c r="AT23" s="223">
        <v>0</v>
      </c>
      <c r="AU23" s="223">
        <v>0</v>
      </c>
      <c r="AV23" s="223">
        <v>0</v>
      </c>
      <c r="AW23" s="223">
        <v>0</v>
      </c>
      <c r="AX23" s="223">
        <v>0</v>
      </c>
      <c r="AY23" s="223">
        <v>0</v>
      </c>
      <c r="AZ23" s="223">
        <v>0</v>
      </c>
      <c r="BA23" s="223">
        <v>0</v>
      </c>
      <c r="BB23" s="224"/>
      <c r="BC23" s="223">
        <v>0</v>
      </c>
      <c r="BD23" s="223">
        <v>0</v>
      </c>
      <c r="BE23" s="223">
        <v>0</v>
      </c>
      <c r="BF23" s="223">
        <v>0</v>
      </c>
      <c r="BG23" s="223">
        <v>0</v>
      </c>
      <c r="BH23" s="223">
        <v>0</v>
      </c>
      <c r="BI23" s="223">
        <v>0</v>
      </c>
      <c r="BJ23" s="223">
        <v>0</v>
      </c>
      <c r="BK23" s="223">
        <v>0</v>
      </c>
      <c r="BL23" s="223">
        <v>0</v>
      </c>
      <c r="BM23" s="223">
        <v>0</v>
      </c>
      <c r="BN23" s="223">
        <v>0</v>
      </c>
      <c r="BP23" s="223">
        <v>0</v>
      </c>
      <c r="BQ23" s="223">
        <v>0</v>
      </c>
      <c r="BR23" s="223">
        <v>0</v>
      </c>
      <c r="BS23" s="223">
        <v>0</v>
      </c>
      <c r="BT23" s="223">
        <v>0</v>
      </c>
      <c r="BU23" s="223">
        <v>0</v>
      </c>
      <c r="BV23" s="223">
        <v>0</v>
      </c>
      <c r="BW23" s="223">
        <v>0</v>
      </c>
      <c r="BX23" s="223">
        <v>0</v>
      </c>
      <c r="BY23" s="223">
        <v>0</v>
      </c>
      <c r="BZ23" s="223">
        <v>0</v>
      </c>
      <c r="CA23" s="223">
        <v>0</v>
      </c>
    </row>
    <row r="24" spans="1:80" x14ac:dyDescent="0.2">
      <c r="B24" s="198" t="s">
        <v>139</v>
      </c>
      <c r="C24" s="223">
        <f t="shared" si="0"/>
        <v>1328664</v>
      </c>
      <c r="D24" s="223">
        <f t="shared" si="1"/>
        <v>29259</v>
      </c>
      <c r="E24" s="223">
        <f t="shared" si="2"/>
        <v>670581</v>
      </c>
      <c r="F24" s="223">
        <f t="shared" si="3"/>
        <v>1416474</v>
      </c>
      <c r="G24" s="223">
        <f t="shared" si="4"/>
        <v>0</v>
      </c>
      <c r="H24" s="223">
        <f t="shared" si="5"/>
        <v>1447434</v>
      </c>
      <c r="I24" s="223">
        <f t="shared" si="6"/>
        <v>757188</v>
      </c>
      <c r="J24" s="223">
        <f t="shared" si="7"/>
        <v>1047233</v>
      </c>
      <c r="K24" s="223">
        <f t="shared" si="8"/>
        <v>1424766.4</v>
      </c>
      <c r="L24" s="223">
        <f t="shared" si="9"/>
        <v>1103416.06</v>
      </c>
      <c r="M24" s="223">
        <f t="shared" si="10"/>
        <v>2939391</v>
      </c>
      <c r="N24" s="223">
        <f t="shared" si="11"/>
        <v>205000</v>
      </c>
      <c r="O24" s="224"/>
      <c r="P24" s="223">
        <v>1328664</v>
      </c>
      <c r="Q24" s="223">
        <v>29259</v>
      </c>
      <c r="R24" s="223">
        <v>670581</v>
      </c>
      <c r="S24" s="223">
        <v>1416474</v>
      </c>
      <c r="T24" s="223"/>
      <c r="U24" s="223">
        <v>1447434</v>
      </c>
      <c r="V24" s="223">
        <v>757188</v>
      </c>
      <c r="W24" s="223">
        <v>797233</v>
      </c>
      <c r="X24" s="223">
        <v>1276016.3999999999</v>
      </c>
      <c r="Y24" s="223">
        <v>999127.06</v>
      </c>
      <c r="Z24" s="223">
        <v>1233691</v>
      </c>
      <c r="AA24" s="223">
        <v>205000</v>
      </c>
      <c r="AB24" s="224"/>
      <c r="AC24" s="223"/>
      <c r="AD24" s="223"/>
      <c r="AE24" s="223"/>
      <c r="AF24" s="223"/>
      <c r="AG24" s="223"/>
      <c r="AH24" s="223"/>
      <c r="AI24" s="223"/>
      <c r="AJ24" s="223">
        <v>250000</v>
      </c>
      <c r="AK24" s="223">
        <v>148750</v>
      </c>
      <c r="AL24" s="223">
        <v>104289</v>
      </c>
      <c r="AM24" s="223">
        <v>1705700</v>
      </c>
      <c r="AN24" s="223">
        <v>0</v>
      </c>
      <c r="AO24" s="224"/>
      <c r="AP24" s="223">
        <v>0</v>
      </c>
      <c r="AQ24" s="223">
        <v>0</v>
      </c>
      <c r="AR24" s="223">
        <v>0</v>
      </c>
      <c r="AS24" s="223">
        <v>0</v>
      </c>
      <c r="AT24" s="223">
        <v>0</v>
      </c>
      <c r="AU24" s="223">
        <v>0</v>
      </c>
      <c r="AV24" s="223">
        <v>0</v>
      </c>
      <c r="AW24" s="223">
        <v>0</v>
      </c>
      <c r="AX24" s="223">
        <v>0</v>
      </c>
      <c r="AY24" s="223">
        <v>0</v>
      </c>
      <c r="AZ24" s="223">
        <v>0</v>
      </c>
      <c r="BA24" s="223">
        <v>0</v>
      </c>
      <c r="BB24" s="224"/>
      <c r="BC24" s="223">
        <v>0</v>
      </c>
      <c r="BD24" s="223">
        <v>0</v>
      </c>
      <c r="BE24" s="223">
        <v>0</v>
      </c>
      <c r="BF24" s="223">
        <v>0</v>
      </c>
      <c r="BG24" s="223">
        <v>0</v>
      </c>
      <c r="BH24" s="223">
        <v>0</v>
      </c>
      <c r="BI24" s="223">
        <v>0</v>
      </c>
      <c r="BJ24" s="223">
        <v>0</v>
      </c>
      <c r="BK24" s="223">
        <v>0</v>
      </c>
      <c r="BL24" s="223">
        <v>0</v>
      </c>
      <c r="BM24" s="223">
        <v>0</v>
      </c>
      <c r="BN24" s="223">
        <v>0</v>
      </c>
      <c r="BP24" s="223">
        <v>0</v>
      </c>
      <c r="BQ24" s="223">
        <v>0</v>
      </c>
      <c r="BR24" s="223">
        <v>0</v>
      </c>
      <c r="BS24" s="223">
        <v>0</v>
      </c>
      <c r="BT24" s="223">
        <v>0</v>
      </c>
      <c r="BU24" s="223">
        <v>0</v>
      </c>
      <c r="BV24" s="223">
        <v>0</v>
      </c>
      <c r="BW24" s="223">
        <v>0</v>
      </c>
      <c r="BX24" s="223">
        <v>0</v>
      </c>
      <c r="BY24" s="223">
        <v>0</v>
      </c>
      <c r="BZ24" s="223">
        <v>0</v>
      </c>
      <c r="CA24" s="223">
        <v>0</v>
      </c>
    </row>
    <row r="25" spans="1:80" s="195" customFormat="1" ht="11.25" x14ac:dyDescent="0.2">
      <c r="A25" s="217"/>
      <c r="B25" s="195" t="s">
        <v>97</v>
      </c>
      <c r="C25" s="222">
        <f t="shared" si="0"/>
        <v>77261239.379999995</v>
      </c>
      <c r="D25" s="222">
        <f t="shared" si="1"/>
        <v>2204257</v>
      </c>
      <c r="E25" s="222">
        <f t="shared" si="2"/>
        <v>42902471.32</v>
      </c>
      <c r="F25" s="222">
        <f t="shared" si="3"/>
        <v>64953673.93</v>
      </c>
      <c r="G25" s="222">
        <f t="shared" si="4"/>
        <v>32198128.359999999</v>
      </c>
      <c r="H25" s="222">
        <f t="shared" si="5"/>
        <v>69352884.5</v>
      </c>
      <c r="I25" s="222">
        <f t="shared" si="6"/>
        <v>28023014.5</v>
      </c>
      <c r="J25" s="222">
        <f t="shared" si="7"/>
        <v>32490180.640000001</v>
      </c>
      <c r="K25" s="222">
        <f t="shared" si="8"/>
        <v>57181144</v>
      </c>
      <c r="L25" s="222">
        <f t="shared" si="9"/>
        <v>40894939.329999998</v>
      </c>
      <c r="M25" s="195">
        <f t="shared" si="10"/>
        <v>50443740.169999994</v>
      </c>
      <c r="N25" s="195">
        <f t="shared" si="11"/>
        <v>45612854.769999996</v>
      </c>
      <c r="O25" s="217"/>
      <c r="P25" s="222">
        <f>SUM(P26:P27)</f>
        <v>21466834.379999999</v>
      </c>
      <c r="Q25" s="222">
        <f t="shared" ref="Q25:AN25" si="20">SUM(Q26:Q27)</f>
        <v>845989</v>
      </c>
      <c r="R25" s="222">
        <f t="shared" si="20"/>
        <v>11212296.32</v>
      </c>
      <c r="S25" s="222">
        <f t="shared" si="20"/>
        <v>16152249.640000001</v>
      </c>
      <c r="T25" s="222">
        <f t="shared" si="20"/>
        <v>11003898.359999999</v>
      </c>
      <c r="U25" s="222">
        <f t="shared" si="20"/>
        <v>21874215.5</v>
      </c>
      <c r="V25" s="222">
        <f t="shared" si="20"/>
        <v>4248990</v>
      </c>
      <c r="W25" s="222">
        <f t="shared" si="20"/>
        <v>9276203.6400000006</v>
      </c>
      <c r="X25" s="222">
        <f t="shared" si="20"/>
        <v>26007666</v>
      </c>
      <c r="Y25" s="222">
        <f t="shared" si="20"/>
        <v>13823024.199999999</v>
      </c>
      <c r="Z25" s="222">
        <f t="shared" si="20"/>
        <v>13601472</v>
      </c>
      <c r="AA25" s="222">
        <f t="shared" si="20"/>
        <v>3414478</v>
      </c>
      <c r="AB25" s="217"/>
      <c r="AC25" s="222">
        <f t="shared" si="20"/>
        <v>5596000</v>
      </c>
      <c r="AD25" s="222">
        <f t="shared" si="20"/>
        <v>1358268</v>
      </c>
      <c r="AE25" s="222">
        <f t="shared" si="20"/>
        <v>2476042</v>
      </c>
      <c r="AF25" s="222">
        <f t="shared" si="20"/>
        <v>233381.29</v>
      </c>
      <c r="AG25" s="222">
        <f t="shared" si="20"/>
        <v>18718238</v>
      </c>
      <c r="AH25" s="222">
        <f t="shared" si="20"/>
        <v>340288</v>
      </c>
      <c r="AI25" s="222">
        <f t="shared" si="20"/>
        <v>385184.5</v>
      </c>
      <c r="AJ25" s="222">
        <f t="shared" si="20"/>
        <v>0</v>
      </c>
      <c r="AK25" s="222">
        <f t="shared" si="20"/>
        <v>7703047</v>
      </c>
      <c r="AL25" s="222">
        <f t="shared" si="20"/>
        <v>1566946.13</v>
      </c>
      <c r="AM25" s="222">
        <f t="shared" si="20"/>
        <v>2180677.5099999998</v>
      </c>
      <c r="AN25" s="222">
        <f t="shared" si="20"/>
        <v>6575219.7699999996</v>
      </c>
      <c r="AO25" s="217"/>
      <c r="AP25" s="222">
        <f>SUM(AP26:AP27)</f>
        <v>50198405</v>
      </c>
      <c r="AQ25" s="222">
        <f t="shared" ref="AQ25:BA25" si="21">SUM(AQ26:AQ27)</f>
        <v>0</v>
      </c>
      <c r="AR25" s="222">
        <f t="shared" si="21"/>
        <v>29214133</v>
      </c>
      <c r="AS25" s="222">
        <f t="shared" si="21"/>
        <v>48568043</v>
      </c>
      <c r="AT25" s="222">
        <f t="shared" si="21"/>
        <v>2475992</v>
      </c>
      <c r="AU25" s="222">
        <f t="shared" si="21"/>
        <v>47138381</v>
      </c>
      <c r="AV25" s="222">
        <f t="shared" si="21"/>
        <v>23388840</v>
      </c>
      <c r="AW25" s="222">
        <f t="shared" si="21"/>
        <v>23213977</v>
      </c>
      <c r="AX25" s="222">
        <f t="shared" si="21"/>
        <v>23470431</v>
      </c>
      <c r="AY25" s="222">
        <f t="shared" si="21"/>
        <v>25504969</v>
      </c>
      <c r="AZ25" s="222">
        <f t="shared" si="21"/>
        <v>33957830</v>
      </c>
      <c r="BA25" s="222">
        <f t="shared" si="21"/>
        <v>35623157</v>
      </c>
      <c r="BB25" s="217"/>
      <c r="BC25" s="222">
        <f>SUM(BC26:BC27)</f>
        <v>0</v>
      </c>
      <c r="BD25" s="222">
        <f t="shared" ref="BD25:BL25" si="22">SUM(BD26:BD27)</f>
        <v>0</v>
      </c>
      <c r="BE25" s="222">
        <f t="shared" si="22"/>
        <v>0</v>
      </c>
      <c r="BF25" s="222">
        <f t="shared" si="22"/>
        <v>0</v>
      </c>
      <c r="BG25" s="222">
        <f t="shared" si="22"/>
        <v>0</v>
      </c>
      <c r="BH25" s="222">
        <f t="shared" si="22"/>
        <v>0</v>
      </c>
      <c r="BI25" s="222">
        <f t="shared" si="22"/>
        <v>0</v>
      </c>
      <c r="BJ25" s="222">
        <f t="shared" si="22"/>
        <v>0</v>
      </c>
      <c r="BK25" s="222">
        <f t="shared" si="22"/>
        <v>0</v>
      </c>
      <c r="BL25" s="222">
        <f t="shared" si="22"/>
        <v>0</v>
      </c>
      <c r="BM25" s="222">
        <f t="shared" ref="BM25:BN25" si="23">SUM(BM26:BM27)</f>
        <v>703760.65999999992</v>
      </c>
      <c r="BN25" s="222">
        <f t="shared" si="23"/>
        <v>0</v>
      </c>
      <c r="BO25" s="217"/>
      <c r="BP25" s="222">
        <f>SUM(BP26:BP27)</f>
        <v>0</v>
      </c>
      <c r="BQ25" s="222">
        <f t="shared" ref="BQ25:CA25" si="24">SUM(BQ26:BQ27)</f>
        <v>0</v>
      </c>
      <c r="BR25" s="222">
        <f t="shared" si="24"/>
        <v>0</v>
      </c>
      <c r="BS25" s="222">
        <f t="shared" si="24"/>
        <v>0</v>
      </c>
      <c r="BT25" s="222">
        <f t="shared" si="24"/>
        <v>0</v>
      </c>
      <c r="BU25" s="222">
        <f t="shared" si="24"/>
        <v>0</v>
      </c>
      <c r="BV25" s="222">
        <f t="shared" si="24"/>
        <v>0</v>
      </c>
      <c r="BW25" s="222">
        <f t="shared" si="24"/>
        <v>0</v>
      </c>
      <c r="BX25" s="222">
        <f t="shared" si="24"/>
        <v>0</v>
      </c>
      <c r="BY25" s="222">
        <f t="shared" si="24"/>
        <v>0</v>
      </c>
      <c r="BZ25" s="222">
        <f t="shared" si="24"/>
        <v>0</v>
      </c>
      <c r="CA25" s="222">
        <f t="shared" si="24"/>
        <v>0</v>
      </c>
      <c r="CB25" s="217"/>
    </row>
    <row r="26" spans="1:80" x14ac:dyDescent="0.2">
      <c r="B26" s="198" t="s">
        <v>140</v>
      </c>
      <c r="C26" s="223">
        <f t="shared" si="0"/>
        <v>59519985.379999995</v>
      </c>
      <c r="D26" s="223">
        <f t="shared" si="1"/>
        <v>684968</v>
      </c>
      <c r="E26" s="223">
        <f t="shared" si="2"/>
        <v>32840259.66</v>
      </c>
      <c r="F26" s="223">
        <f t="shared" si="3"/>
        <v>50982231</v>
      </c>
      <c r="G26" s="223">
        <f t="shared" si="4"/>
        <v>4473632</v>
      </c>
      <c r="H26" s="223">
        <f t="shared" si="5"/>
        <v>51741999.5</v>
      </c>
      <c r="I26" s="223">
        <f t="shared" si="6"/>
        <v>23539824.5</v>
      </c>
      <c r="J26" s="223">
        <f t="shared" si="7"/>
        <v>25223581</v>
      </c>
      <c r="K26" s="223">
        <f t="shared" si="8"/>
        <v>33019272</v>
      </c>
      <c r="L26" s="223">
        <f t="shared" si="9"/>
        <v>28624524.329999998</v>
      </c>
      <c r="M26" s="223">
        <f t="shared" si="10"/>
        <v>38351938.169999994</v>
      </c>
      <c r="N26" s="223">
        <f t="shared" si="11"/>
        <v>42367671.769999996</v>
      </c>
      <c r="O26" s="224"/>
      <c r="P26" s="223">
        <v>3725580.38</v>
      </c>
      <c r="Q26" s="223">
        <v>684968</v>
      </c>
      <c r="R26" s="223">
        <v>2089168.66</v>
      </c>
      <c r="S26" s="223">
        <v>2407928</v>
      </c>
      <c r="T26" s="223">
        <v>1738303</v>
      </c>
      <c r="U26" s="223">
        <v>4263330.5</v>
      </c>
      <c r="V26" s="223">
        <v>15800</v>
      </c>
      <c r="W26" s="223">
        <v>2009604</v>
      </c>
      <c r="X26" s="223">
        <v>2340379</v>
      </c>
      <c r="Y26" s="223">
        <v>2077433.2</v>
      </c>
      <c r="Z26" s="223">
        <v>2409994</v>
      </c>
      <c r="AA26" s="223">
        <v>2571350</v>
      </c>
      <c r="AB26" s="224"/>
      <c r="AC26" s="223">
        <v>5596000</v>
      </c>
      <c r="AD26" s="223"/>
      <c r="AE26" s="223">
        <v>1536958</v>
      </c>
      <c r="AF26" s="223">
        <v>6260</v>
      </c>
      <c r="AG26" s="223">
        <v>259337</v>
      </c>
      <c r="AH26" s="223">
        <v>340288</v>
      </c>
      <c r="AI26" s="223">
        <v>135184.5</v>
      </c>
      <c r="AJ26" s="223"/>
      <c r="AK26" s="223">
        <v>7208462</v>
      </c>
      <c r="AL26" s="223">
        <v>1042122.13</v>
      </c>
      <c r="AM26" s="223">
        <v>1280353.51</v>
      </c>
      <c r="AN26" s="223">
        <v>4173164.7699999996</v>
      </c>
      <c r="AO26" s="224"/>
      <c r="AP26" s="223">
        <v>50198405</v>
      </c>
      <c r="AQ26" s="223"/>
      <c r="AR26" s="223">
        <v>29214133</v>
      </c>
      <c r="AS26" s="223">
        <v>48568043</v>
      </c>
      <c r="AT26" s="223">
        <v>2475992</v>
      </c>
      <c r="AU26" s="223">
        <v>47138381</v>
      </c>
      <c r="AV26" s="223">
        <v>23388840</v>
      </c>
      <c r="AW26" s="223">
        <v>23213977</v>
      </c>
      <c r="AX26" s="223">
        <v>23470431</v>
      </c>
      <c r="AY26" s="223">
        <v>25504969</v>
      </c>
      <c r="AZ26" s="223">
        <v>33957830</v>
      </c>
      <c r="BA26" s="223">
        <v>35623157</v>
      </c>
      <c r="BB26" s="224"/>
      <c r="BC26" s="223">
        <v>0</v>
      </c>
      <c r="BD26" s="223">
        <v>0</v>
      </c>
      <c r="BE26" s="223">
        <v>0</v>
      </c>
      <c r="BF26" s="223">
        <v>0</v>
      </c>
      <c r="BG26" s="223">
        <v>0</v>
      </c>
      <c r="BH26" s="223">
        <v>0</v>
      </c>
      <c r="BI26" s="223">
        <v>0</v>
      </c>
      <c r="BJ26" s="223">
        <v>0</v>
      </c>
      <c r="BK26" s="223">
        <v>0</v>
      </c>
      <c r="BL26" s="223">
        <v>0</v>
      </c>
      <c r="BM26" s="223">
        <v>703760.65999999992</v>
      </c>
      <c r="BN26" s="223">
        <v>0</v>
      </c>
      <c r="BP26" s="223">
        <v>0</v>
      </c>
      <c r="BQ26" s="223">
        <v>0</v>
      </c>
      <c r="BR26" s="223">
        <v>0</v>
      </c>
      <c r="BS26" s="223">
        <v>0</v>
      </c>
      <c r="BT26" s="223">
        <v>0</v>
      </c>
      <c r="BU26" s="223">
        <v>0</v>
      </c>
      <c r="BV26" s="223">
        <v>0</v>
      </c>
      <c r="BW26" s="223">
        <v>0</v>
      </c>
      <c r="BX26" s="223">
        <v>0</v>
      </c>
      <c r="BY26" s="223">
        <v>0</v>
      </c>
      <c r="BZ26" s="223">
        <v>0</v>
      </c>
      <c r="CA26" s="223">
        <v>0</v>
      </c>
    </row>
    <row r="27" spans="1:80" x14ac:dyDescent="0.2">
      <c r="B27" s="198" t="s">
        <v>141</v>
      </c>
      <c r="C27" s="223">
        <f t="shared" si="0"/>
        <v>17741254</v>
      </c>
      <c r="D27" s="223">
        <f t="shared" si="1"/>
        <v>1519289</v>
      </c>
      <c r="E27" s="223">
        <f t="shared" si="2"/>
        <v>10062211.66</v>
      </c>
      <c r="F27" s="225">
        <f t="shared" si="3"/>
        <v>13971442.93</v>
      </c>
      <c r="G27" s="225">
        <f t="shared" si="4"/>
        <v>27724496.359999999</v>
      </c>
      <c r="H27" s="225">
        <f t="shared" si="5"/>
        <v>17610885</v>
      </c>
      <c r="I27" s="223">
        <f t="shared" si="6"/>
        <v>4483190</v>
      </c>
      <c r="J27" s="223">
        <f t="shared" si="7"/>
        <v>7266599.6400000006</v>
      </c>
      <c r="K27" s="223">
        <f t="shared" si="8"/>
        <v>24161872</v>
      </c>
      <c r="L27" s="223">
        <f t="shared" si="9"/>
        <v>12270415</v>
      </c>
      <c r="M27" s="223">
        <f t="shared" si="10"/>
        <v>12091802</v>
      </c>
      <c r="N27" s="223">
        <f t="shared" si="11"/>
        <v>3245183</v>
      </c>
      <c r="O27" s="224"/>
      <c r="P27" s="223">
        <v>17741254</v>
      </c>
      <c r="Q27" s="223">
        <v>161021</v>
      </c>
      <c r="R27" s="223">
        <v>9123127.6600000001</v>
      </c>
      <c r="S27" s="225">
        <v>13744321.640000001</v>
      </c>
      <c r="T27" s="225">
        <v>9265595.3599999994</v>
      </c>
      <c r="U27" s="225">
        <v>17610885</v>
      </c>
      <c r="V27" s="223">
        <v>4233190</v>
      </c>
      <c r="W27" s="223">
        <v>7266599.6400000006</v>
      </c>
      <c r="X27" s="223">
        <v>23667287</v>
      </c>
      <c r="Y27" s="223">
        <v>11745591</v>
      </c>
      <c r="Z27" s="223">
        <v>11191478</v>
      </c>
      <c r="AA27" s="223">
        <v>843128</v>
      </c>
      <c r="AB27" s="224"/>
      <c r="AC27" s="223"/>
      <c r="AD27" s="223">
        <v>1358268</v>
      </c>
      <c r="AE27" s="223">
        <v>939084</v>
      </c>
      <c r="AF27" s="225">
        <v>227121.29</v>
      </c>
      <c r="AG27" s="225">
        <v>18458901</v>
      </c>
      <c r="AH27" s="225"/>
      <c r="AI27" s="223">
        <v>250000</v>
      </c>
      <c r="AJ27" s="223"/>
      <c r="AK27" s="223">
        <v>494585</v>
      </c>
      <c r="AL27" s="223">
        <v>524824</v>
      </c>
      <c r="AM27" s="223">
        <v>900324</v>
      </c>
      <c r="AN27" s="223">
        <v>2402055</v>
      </c>
      <c r="AO27" s="224"/>
      <c r="AP27" s="223">
        <v>0</v>
      </c>
      <c r="AQ27" s="223">
        <v>0</v>
      </c>
      <c r="AR27" s="223">
        <v>0</v>
      </c>
      <c r="AS27" s="225">
        <v>0</v>
      </c>
      <c r="AT27" s="225">
        <v>0</v>
      </c>
      <c r="AU27" s="225">
        <v>0</v>
      </c>
      <c r="AV27" s="223">
        <v>0</v>
      </c>
      <c r="AW27" s="223">
        <v>0</v>
      </c>
      <c r="AX27" s="223">
        <v>0</v>
      </c>
      <c r="AY27" s="223">
        <v>0</v>
      </c>
      <c r="AZ27" s="223"/>
      <c r="BA27" s="223"/>
      <c r="BB27" s="224"/>
      <c r="BC27" s="223">
        <v>0</v>
      </c>
      <c r="BD27" s="223">
        <v>0</v>
      </c>
      <c r="BE27" s="223">
        <v>0</v>
      </c>
      <c r="BF27" s="225">
        <v>0</v>
      </c>
      <c r="BG27" s="225">
        <v>0</v>
      </c>
      <c r="BH27" s="225">
        <v>0</v>
      </c>
      <c r="BI27" s="223">
        <v>0</v>
      </c>
      <c r="BJ27" s="223">
        <v>0</v>
      </c>
      <c r="BK27" s="223">
        <v>0</v>
      </c>
      <c r="BL27" s="223">
        <v>0</v>
      </c>
      <c r="BM27" s="223">
        <v>0</v>
      </c>
      <c r="BN27" s="223">
        <v>0</v>
      </c>
      <c r="BP27" s="223">
        <v>0</v>
      </c>
      <c r="BQ27" s="223">
        <v>0</v>
      </c>
      <c r="BR27" s="223">
        <v>0</v>
      </c>
      <c r="BS27" s="225">
        <v>0</v>
      </c>
      <c r="BT27" s="225">
        <v>0</v>
      </c>
      <c r="BU27" s="225">
        <v>0</v>
      </c>
      <c r="BV27" s="223">
        <v>0</v>
      </c>
      <c r="BW27" s="223">
        <v>0</v>
      </c>
      <c r="BX27" s="223">
        <v>0</v>
      </c>
      <c r="BY27" s="223">
        <v>0</v>
      </c>
      <c r="BZ27" s="223">
        <v>0</v>
      </c>
      <c r="CA27" s="223">
        <v>0</v>
      </c>
    </row>
    <row r="28" spans="1:80" s="195" customFormat="1" ht="11.25" x14ac:dyDescent="0.2">
      <c r="A28" s="217"/>
      <c r="B28" s="195" t="s">
        <v>98</v>
      </c>
      <c r="C28" s="222">
        <f t="shared" si="0"/>
        <v>30854398.02</v>
      </c>
      <c r="D28" s="222">
        <f t="shared" si="1"/>
        <v>224359.67999999999</v>
      </c>
      <c r="E28" s="222">
        <f t="shared" si="2"/>
        <v>22015760.369999997</v>
      </c>
      <c r="F28" s="222">
        <f t="shared" si="3"/>
        <v>27686148.259999998</v>
      </c>
      <c r="G28" s="222">
        <f t="shared" si="4"/>
        <v>4251274.49</v>
      </c>
      <c r="H28" s="222">
        <f t="shared" si="5"/>
        <v>34879216</v>
      </c>
      <c r="I28" s="222">
        <f t="shared" si="6"/>
        <v>12062276</v>
      </c>
      <c r="J28" s="222">
        <f t="shared" si="7"/>
        <v>19794395</v>
      </c>
      <c r="K28" s="222">
        <f t="shared" si="8"/>
        <v>27602775.810000002</v>
      </c>
      <c r="L28" s="222">
        <f t="shared" si="9"/>
        <v>25810043.920000002</v>
      </c>
      <c r="M28" s="195">
        <f t="shared" si="10"/>
        <v>34328870.769999996</v>
      </c>
      <c r="N28" s="195">
        <f t="shared" si="11"/>
        <v>24203846.230000004</v>
      </c>
      <c r="O28" s="217"/>
      <c r="P28" s="222">
        <f>SUM(P29:P31)</f>
        <v>11739316.15</v>
      </c>
      <c r="Q28" s="222">
        <f t="shared" ref="Q28:AN28" si="25">SUM(Q29:Q31)</f>
        <v>71765</v>
      </c>
      <c r="R28" s="222">
        <f t="shared" si="25"/>
        <v>11185755</v>
      </c>
      <c r="S28" s="222">
        <f t="shared" si="25"/>
        <v>7351981.2599999998</v>
      </c>
      <c r="T28" s="222">
        <f t="shared" si="25"/>
        <v>1741562.3399999999</v>
      </c>
      <c r="U28" s="222">
        <f t="shared" si="25"/>
        <v>12777897</v>
      </c>
      <c r="V28" s="222">
        <f t="shared" si="25"/>
        <v>82188</v>
      </c>
      <c r="W28" s="222">
        <f t="shared" si="25"/>
        <v>8144278</v>
      </c>
      <c r="X28" s="222">
        <f t="shared" si="25"/>
        <v>8490842.0500000007</v>
      </c>
      <c r="Y28" s="222">
        <f t="shared" si="25"/>
        <v>12733336</v>
      </c>
      <c r="Z28" s="222">
        <f t="shared" si="25"/>
        <v>5949125</v>
      </c>
      <c r="AA28" s="222">
        <f t="shared" si="25"/>
        <v>9112897</v>
      </c>
      <c r="AB28" s="217"/>
      <c r="AC28" s="222">
        <f t="shared" si="25"/>
        <v>247875.87</v>
      </c>
      <c r="AD28" s="222">
        <f t="shared" si="25"/>
        <v>152594.68</v>
      </c>
      <c r="AE28" s="222">
        <f t="shared" si="25"/>
        <v>162970.37</v>
      </c>
      <c r="AF28" s="222">
        <f t="shared" si="25"/>
        <v>373696</v>
      </c>
      <c r="AG28" s="222">
        <f t="shared" si="25"/>
        <v>1136203.1499999999</v>
      </c>
      <c r="AH28" s="222">
        <f t="shared" si="25"/>
        <v>834096</v>
      </c>
      <c r="AI28" s="222">
        <f t="shared" si="25"/>
        <v>1338143</v>
      </c>
      <c r="AJ28" s="222">
        <f t="shared" si="25"/>
        <v>789435</v>
      </c>
      <c r="AK28" s="222">
        <f t="shared" si="25"/>
        <v>7745346.7599999998</v>
      </c>
      <c r="AL28" s="222">
        <f t="shared" si="25"/>
        <v>2268680.92</v>
      </c>
      <c r="AM28" s="222">
        <f t="shared" si="25"/>
        <v>17347893.77</v>
      </c>
      <c r="AN28" s="222">
        <f t="shared" si="25"/>
        <v>4174969.2300000023</v>
      </c>
      <c r="AO28" s="217"/>
      <c r="AP28" s="222">
        <f>SUM(AP29:AP31)</f>
        <v>18867206</v>
      </c>
      <c r="AQ28" s="222">
        <f t="shared" ref="AQ28:BA28" si="26">SUM(AQ29:AQ31)</f>
        <v>0</v>
      </c>
      <c r="AR28" s="222">
        <f t="shared" si="26"/>
        <v>10667035</v>
      </c>
      <c r="AS28" s="222">
        <f t="shared" si="26"/>
        <v>19960471</v>
      </c>
      <c r="AT28" s="222">
        <f t="shared" si="26"/>
        <v>1373509</v>
      </c>
      <c r="AU28" s="222">
        <f t="shared" si="26"/>
        <v>21267223</v>
      </c>
      <c r="AV28" s="222">
        <f t="shared" si="26"/>
        <v>10641945</v>
      </c>
      <c r="AW28" s="222">
        <f t="shared" si="26"/>
        <v>10860682</v>
      </c>
      <c r="AX28" s="222">
        <f t="shared" si="26"/>
        <v>11308087</v>
      </c>
      <c r="AY28" s="222">
        <f t="shared" si="26"/>
        <v>10808027</v>
      </c>
      <c r="AZ28" s="222">
        <f t="shared" si="26"/>
        <v>11015702</v>
      </c>
      <c r="BA28" s="222">
        <f t="shared" si="26"/>
        <v>10915980</v>
      </c>
      <c r="BB28" s="217"/>
      <c r="BC28" s="222">
        <f>SUM(BC29:BC31)</f>
        <v>0</v>
      </c>
      <c r="BD28" s="222">
        <f t="shared" ref="BD28:BN28" si="27">SUM(BD29:BD31)</f>
        <v>0</v>
      </c>
      <c r="BE28" s="222">
        <f t="shared" si="27"/>
        <v>0</v>
      </c>
      <c r="BF28" s="222">
        <f t="shared" si="27"/>
        <v>0</v>
      </c>
      <c r="BG28" s="222">
        <f t="shared" si="27"/>
        <v>0</v>
      </c>
      <c r="BH28" s="222">
        <f t="shared" si="27"/>
        <v>0</v>
      </c>
      <c r="BI28" s="222">
        <f t="shared" si="27"/>
        <v>0</v>
      </c>
      <c r="BJ28" s="222">
        <f t="shared" si="27"/>
        <v>0</v>
      </c>
      <c r="BK28" s="222">
        <f t="shared" si="27"/>
        <v>58500</v>
      </c>
      <c r="BL28" s="222">
        <f t="shared" si="27"/>
        <v>0</v>
      </c>
      <c r="BM28" s="222">
        <f t="shared" si="27"/>
        <v>16150</v>
      </c>
      <c r="BN28" s="222">
        <f t="shared" si="27"/>
        <v>0</v>
      </c>
      <c r="BO28" s="217"/>
      <c r="BP28" s="222">
        <f>SUM(BP29:BP31)</f>
        <v>0</v>
      </c>
      <c r="BQ28" s="222">
        <f t="shared" ref="BQ28:CA28" si="28">SUM(BQ29:BQ31)</f>
        <v>0</v>
      </c>
      <c r="BR28" s="222">
        <f t="shared" si="28"/>
        <v>0</v>
      </c>
      <c r="BS28" s="222">
        <f t="shared" si="28"/>
        <v>0</v>
      </c>
      <c r="BT28" s="222">
        <f t="shared" si="28"/>
        <v>0</v>
      </c>
      <c r="BU28" s="222">
        <f t="shared" si="28"/>
        <v>0</v>
      </c>
      <c r="BV28" s="222">
        <f t="shared" si="28"/>
        <v>0</v>
      </c>
      <c r="BW28" s="222">
        <f t="shared" si="28"/>
        <v>0</v>
      </c>
      <c r="BX28" s="222">
        <f t="shared" si="28"/>
        <v>0</v>
      </c>
      <c r="BY28" s="222">
        <f t="shared" si="28"/>
        <v>0</v>
      </c>
      <c r="BZ28" s="222">
        <f t="shared" si="28"/>
        <v>0</v>
      </c>
      <c r="CA28" s="222">
        <f t="shared" si="28"/>
        <v>0</v>
      </c>
      <c r="CB28" s="217"/>
    </row>
    <row r="29" spans="1:80" x14ac:dyDescent="0.2">
      <c r="B29" s="198" t="s">
        <v>142</v>
      </c>
      <c r="C29" s="223">
        <f t="shared" si="0"/>
        <v>50825</v>
      </c>
      <c r="D29" s="223">
        <f t="shared" si="1"/>
        <v>50825</v>
      </c>
      <c r="E29" s="223">
        <f t="shared" si="2"/>
        <v>57250</v>
      </c>
      <c r="F29" s="223">
        <f t="shared" si="3"/>
        <v>116550</v>
      </c>
      <c r="G29" s="223">
        <f t="shared" si="4"/>
        <v>436082</v>
      </c>
      <c r="H29" s="223">
        <f t="shared" si="5"/>
        <v>90050</v>
      </c>
      <c r="I29" s="223">
        <f t="shared" si="6"/>
        <v>0</v>
      </c>
      <c r="J29" s="223">
        <f t="shared" si="7"/>
        <v>308717</v>
      </c>
      <c r="K29" s="223">
        <f t="shared" si="8"/>
        <v>220357</v>
      </c>
      <c r="L29" s="223">
        <f t="shared" si="9"/>
        <v>150360</v>
      </c>
      <c r="M29" s="223">
        <f t="shared" si="10"/>
        <v>182700</v>
      </c>
      <c r="N29" s="223">
        <f t="shared" si="11"/>
        <v>102334</v>
      </c>
      <c r="O29" s="224"/>
      <c r="P29" s="223">
        <v>50825</v>
      </c>
      <c r="Q29" s="223">
        <v>50825</v>
      </c>
      <c r="R29" s="223">
        <v>57250</v>
      </c>
      <c r="S29" s="223">
        <v>116550</v>
      </c>
      <c r="T29" s="223">
        <v>157725</v>
      </c>
      <c r="U29" s="223">
        <v>90050</v>
      </c>
      <c r="V29" s="223"/>
      <c r="W29" s="223">
        <v>254717</v>
      </c>
      <c r="X29" s="223">
        <v>70717</v>
      </c>
      <c r="Y29" s="223">
        <v>150360</v>
      </c>
      <c r="Z29" s="223">
        <v>29650</v>
      </c>
      <c r="AA29" s="223">
        <v>66817</v>
      </c>
      <c r="AB29" s="224"/>
      <c r="AC29" s="223"/>
      <c r="AD29" s="223"/>
      <c r="AE29" s="223"/>
      <c r="AF29" s="223"/>
      <c r="AG29" s="223">
        <v>278357</v>
      </c>
      <c r="AH29" s="223"/>
      <c r="AI29" s="223"/>
      <c r="AJ29" s="223">
        <v>54000</v>
      </c>
      <c r="AK29" s="223">
        <v>91140</v>
      </c>
      <c r="AL29" s="223"/>
      <c r="AM29" s="223">
        <v>136900</v>
      </c>
      <c r="AN29" s="223">
        <v>35517</v>
      </c>
      <c r="AO29" s="224"/>
      <c r="AP29" s="223">
        <v>0</v>
      </c>
      <c r="AQ29" s="223">
        <v>0</v>
      </c>
      <c r="AR29" s="223">
        <v>0</v>
      </c>
      <c r="AS29" s="223">
        <v>0</v>
      </c>
      <c r="AT29" s="223">
        <v>0</v>
      </c>
      <c r="AU29" s="223">
        <v>0</v>
      </c>
      <c r="AV29" s="223">
        <v>0</v>
      </c>
      <c r="AW29" s="223">
        <v>0</v>
      </c>
      <c r="AX29" s="223">
        <v>0</v>
      </c>
      <c r="AY29" s="223">
        <v>0</v>
      </c>
      <c r="AZ29" s="223">
        <v>0</v>
      </c>
      <c r="BA29" s="223"/>
      <c r="BB29" s="224"/>
      <c r="BC29" s="223">
        <v>0</v>
      </c>
      <c r="BD29" s="223">
        <v>0</v>
      </c>
      <c r="BE29" s="223">
        <v>0</v>
      </c>
      <c r="BF29" s="223">
        <v>0</v>
      </c>
      <c r="BG29" s="223">
        <v>0</v>
      </c>
      <c r="BH29" s="223">
        <v>0</v>
      </c>
      <c r="BI29" s="223">
        <v>0</v>
      </c>
      <c r="BJ29" s="223">
        <v>0</v>
      </c>
      <c r="BK29" s="223">
        <v>58500</v>
      </c>
      <c r="BL29" s="223">
        <v>0</v>
      </c>
      <c r="BM29" s="223">
        <v>16150</v>
      </c>
      <c r="BN29" s="223">
        <v>0</v>
      </c>
      <c r="BP29" s="223">
        <v>0</v>
      </c>
      <c r="BQ29" s="223">
        <v>0</v>
      </c>
      <c r="BR29" s="223">
        <v>0</v>
      </c>
      <c r="BS29" s="223">
        <v>0</v>
      </c>
      <c r="BT29" s="223">
        <v>0</v>
      </c>
      <c r="BU29" s="223">
        <v>0</v>
      </c>
      <c r="BV29" s="223">
        <v>0</v>
      </c>
      <c r="BW29" s="223">
        <v>0</v>
      </c>
      <c r="BX29" s="223">
        <v>0</v>
      </c>
      <c r="BY29" s="223">
        <v>0</v>
      </c>
      <c r="BZ29" s="223">
        <v>0</v>
      </c>
      <c r="CA29" s="223">
        <v>0</v>
      </c>
    </row>
    <row r="30" spans="1:80" x14ac:dyDescent="0.2">
      <c r="B30" s="198" t="s">
        <v>98</v>
      </c>
      <c r="C30" s="223">
        <f t="shared" si="0"/>
        <v>30019309.149999999</v>
      </c>
      <c r="D30" s="223">
        <f t="shared" si="1"/>
        <v>152594.68</v>
      </c>
      <c r="E30" s="223">
        <f t="shared" si="2"/>
        <v>21689852.369999997</v>
      </c>
      <c r="F30" s="223">
        <f t="shared" si="3"/>
        <v>27055882.259999998</v>
      </c>
      <c r="G30" s="223">
        <f t="shared" si="4"/>
        <v>3627514.53</v>
      </c>
      <c r="H30" s="223">
        <f t="shared" si="5"/>
        <v>34271619</v>
      </c>
      <c r="I30" s="223">
        <f t="shared" si="6"/>
        <v>12009507</v>
      </c>
      <c r="J30" s="223">
        <f t="shared" si="7"/>
        <v>18560642.199999999</v>
      </c>
      <c r="K30" s="223">
        <f t="shared" si="8"/>
        <v>26652688.449999999</v>
      </c>
      <c r="L30" s="223">
        <f t="shared" si="9"/>
        <v>25567592.920000002</v>
      </c>
      <c r="M30" s="223">
        <f t="shared" si="10"/>
        <v>33550718.77</v>
      </c>
      <c r="N30" s="223">
        <f t="shared" si="11"/>
        <v>23547080.230000004</v>
      </c>
      <c r="O30" s="224"/>
      <c r="P30" s="223">
        <v>11152103.15</v>
      </c>
      <c r="Q30" s="223"/>
      <c r="R30" s="223">
        <v>10859847</v>
      </c>
      <c r="S30" s="223">
        <v>6721715.2599999998</v>
      </c>
      <c r="T30" s="223">
        <v>1569048.3399999999</v>
      </c>
      <c r="U30" s="223">
        <v>12170300</v>
      </c>
      <c r="V30" s="223">
        <v>66744</v>
      </c>
      <c r="W30" s="223">
        <v>7214525.2000000002</v>
      </c>
      <c r="X30" s="223">
        <v>8021884.4500000002</v>
      </c>
      <c r="Y30" s="223">
        <v>12528729</v>
      </c>
      <c r="Z30" s="223">
        <v>5594104</v>
      </c>
      <c r="AA30" s="223">
        <v>8491648</v>
      </c>
      <c r="AB30" s="224"/>
      <c r="AC30" s="223"/>
      <c r="AD30" s="223">
        <v>152594.68</v>
      </c>
      <c r="AE30" s="223">
        <v>162970.37</v>
      </c>
      <c r="AF30" s="223">
        <v>373696</v>
      </c>
      <c r="AG30" s="223">
        <v>684957.19</v>
      </c>
      <c r="AH30" s="223">
        <v>834096</v>
      </c>
      <c r="AI30" s="223">
        <v>1300818</v>
      </c>
      <c r="AJ30" s="223">
        <v>485435</v>
      </c>
      <c r="AK30" s="223">
        <v>7322717</v>
      </c>
      <c r="AL30" s="223">
        <v>2230836.92</v>
      </c>
      <c r="AM30" s="223">
        <v>16940912.77</v>
      </c>
      <c r="AN30" s="223">
        <v>4139452.2300000023</v>
      </c>
      <c r="AO30" s="224"/>
      <c r="AP30" s="223">
        <v>18867206</v>
      </c>
      <c r="AQ30" s="223"/>
      <c r="AR30" s="223">
        <v>10667035</v>
      </c>
      <c r="AS30" s="223">
        <v>19960471</v>
      </c>
      <c r="AT30" s="223">
        <v>1373509</v>
      </c>
      <c r="AU30" s="223">
        <v>21267223</v>
      </c>
      <c r="AV30" s="223">
        <v>10641945</v>
      </c>
      <c r="AW30" s="223">
        <v>10860682</v>
      </c>
      <c r="AX30" s="223">
        <v>11308087</v>
      </c>
      <c r="AY30" s="223">
        <v>10808027</v>
      </c>
      <c r="AZ30" s="223">
        <v>11015702</v>
      </c>
      <c r="BA30" s="223">
        <v>10915980</v>
      </c>
      <c r="BB30" s="224"/>
      <c r="BC30" s="223">
        <v>0</v>
      </c>
      <c r="BD30" s="223">
        <v>0</v>
      </c>
      <c r="BE30" s="223">
        <v>0</v>
      </c>
      <c r="BF30" s="223">
        <v>0</v>
      </c>
      <c r="BG30" s="223">
        <v>0</v>
      </c>
      <c r="BH30" s="223">
        <v>0</v>
      </c>
      <c r="BI30" s="223">
        <v>0</v>
      </c>
      <c r="BJ30" s="223">
        <v>0</v>
      </c>
      <c r="BK30" s="223">
        <v>0</v>
      </c>
      <c r="BL30" s="223">
        <v>0</v>
      </c>
      <c r="BM30" s="223">
        <v>0</v>
      </c>
      <c r="BN30" s="223">
        <v>0</v>
      </c>
      <c r="BP30" s="223">
        <v>0</v>
      </c>
      <c r="BQ30" s="223">
        <v>0</v>
      </c>
      <c r="BR30" s="223">
        <v>0</v>
      </c>
      <c r="BS30" s="223">
        <v>0</v>
      </c>
      <c r="BT30" s="223">
        <v>0</v>
      </c>
      <c r="BU30" s="223">
        <v>0</v>
      </c>
      <c r="BV30" s="223">
        <v>0</v>
      </c>
      <c r="BW30" s="223">
        <v>0</v>
      </c>
      <c r="BX30" s="223">
        <v>0</v>
      </c>
      <c r="BY30" s="223">
        <v>0</v>
      </c>
      <c r="BZ30" s="223">
        <v>0</v>
      </c>
      <c r="CA30" s="223">
        <v>0</v>
      </c>
    </row>
    <row r="31" spans="1:80" x14ac:dyDescent="0.2">
      <c r="B31" s="198" t="s">
        <v>143</v>
      </c>
      <c r="C31" s="223">
        <f t="shared" si="0"/>
        <v>784263.87</v>
      </c>
      <c r="D31" s="223">
        <f t="shared" si="1"/>
        <v>20940</v>
      </c>
      <c r="E31" s="223">
        <f t="shared" si="2"/>
        <v>268658</v>
      </c>
      <c r="F31" s="223">
        <f t="shared" si="3"/>
        <v>513716</v>
      </c>
      <c r="G31" s="223">
        <f t="shared" si="4"/>
        <v>187677.96</v>
      </c>
      <c r="H31" s="223">
        <f t="shared" si="5"/>
        <v>517547</v>
      </c>
      <c r="I31" s="223">
        <f t="shared" si="6"/>
        <v>52769</v>
      </c>
      <c r="J31" s="223">
        <f t="shared" si="7"/>
        <v>925035.8</v>
      </c>
      <c r="K31" s="223">
        <f t="shared" si="8"/>
        <v>729730.36</v>
      </c>
      <c r="L31" s="223">
        <f t="shared" si="9"/>
        <v>92091</v>
      </c>
      <c r="M31" s="223">
        <f t="shared" si="10"/>
        <v>595452</v>
      </c>
      <c r="N31" s="223">
        <f t="shared" si="11"/>
        <v>554432</v>
      </c>
      <c r="O31" s="224"/>
      <c r="P31" s="223">
        <v>536388</v>
      </c>
      <c r="Q31" s="223">
        <v>20940</v>
      </c>
      <c r="R31" s="223">
        <v>268658</v>
      </c>
      <c r="S31" s="223">
        <v>513716</v>
      </c>
      <c r="T31" s="223">
        <v>14789</v>
      </c>
      <c r="U31" s="223">
        <v>517547</v>
      </c>
      <c r="V31" s="223">
        <v>15444</v>
      </c>
      <c r="W31" s="223">
        <v>675035.8</v>
      </c>
      <c r="X31" s="223">
        <v>398240.6</v>
      </c>
      <c r="Y31" s="223">
        <v>54247</v>
      </c>
      <c r="Z31" s="223">
        <v>325371</v>
      </c>
      <c r="AA31" s="223">
        <v>554432</v>
      </c>
      <c r="AB31" s="224"/>
      <c r="AC31" s="223">
        <v>247875.87</v>
      </c>
      <c r="AD31" s="223"/>
      <c r="AE31" s="223"/>
      <c r="AF31" s="223"/>
      <c r="AG31" s="223">
        <v>172888.95999999999</v>
      </c>
      <c r="AH31" s="223"/>
      <c r="AI31" s="223">
        <v>37325</v>
      </c>
      <c r="AJ31" s="223">
        <v>250000</v>
      </c>
      <c r="AK31" s="223">
        <v>331489.76</v>
      </c>
      <c r="AL31" s="223">
        <v>37844</v>
      </c>
      <c r="AM31" s="223">
        <v>270081</v>
      </c>
      <c r="AN31" s="223">
        <v>0</v>
      </c>
      <c r="AO31" s="224"/>
      <c r="AP31" s="223">
        <v>0</v>
      </c>
      <c r="AQ31" s="223">
        <v>0</v>
      </c>
      <c r="AR31" s="223">
        <v>0</v>
      </c>
      <c r="AS31" s="223">
        <v>0</v>
      </c>
      <c r="AT31" s="223">
        <v>0</v>
      </c>
      <c r="AU31" s="223">
        <v>0</v>
      </c>
      <c r="AV31" s="223">
        <v>0</v>
      </c>
      <c r="AW31" s="223">
        <v>0</v>
      </c>
      <c r="AX31" s="223">
        <v>0</v>
      </c>
      <c r="AY31" s="223">
        <v>0</v>
      </c>
      <c r="AZ31" s="223">
        <v>0</v>
      </c>
      <c r="BA31" s="223"/>
      <c r="BB31" s="224"/>
      <c r="BC31" s="223">
        <v>0</v>
      </c>
      <c r="BD31" s="223">
        <v>0</v>
      </c>
      <c r="BE31" s="223">
        <v>0</v>
      </c>
      <c r="BF31" s="223">
        <v>0</v>
      </c>
      <c r="BG31" s="223">
        <v>0</v>
      </c>
      <c r="BH31" s="223">
        <v>0</v>
      </c>
      <c r="BI31" s="223">
        <v>0</v>
      </c>
      <c r="BJ31" s="223">
        <v>0</v>
      </c>
      <c r="BK31" s="223">
        <v>0</v>
      </c>
      <c r="BL31" s="223">
        <v>0</v>
      </c>
      <c r="BM31" s="223">
        <v>0</v>
      </c>
      <c r="BN31" s="223">
        <v>0</v>
      </c>
      <c r="BP31" s="223">
        <v>0</v>
      </c>
      <c r="BQ31" s="223">
        <v>0</v>
      </c>
      <c r="BR31" s="223">
        <v>0</v>
      </c>
      <c r="BS31" s="223">
        <v>0</v>
      </c>
      <c r="BT31" s="223">
        <v>0</v>
      </c>
      <c r="BU31" s="223">
        <v>0</v>
      </c>
      <c r="BV31" s="223">
        <v>0</v>
      </c>
      <c r="BW31" s="223">
        <v>0</v>
      </c>
      <c r="BX31" s="223">
        <v>0</v>
      </c>
      <c r="BY31" s="223">
        <v>0</v>
      </c>
      <c r="BZ31" s="223">
        <v>0</v>
      </c>
      <c r="CA31" s="223">
        <v>0</v>
      </c>
    </row>
    <row r="32" spans="1:80" s="195" customFormat="1" ht="11.25" x14ac:dyDescent="0.2">
      <c r="A32" s="217"/>
      <c r="B32" s="195" t="s">
        <v>99</v>
      </c>
      <c r="C32" s="222">
        <f t="shared" si="0"/>
        <v>48801020.609999999</v>
      </c>
      <c r="D32" s="222">
        <f t="shared" si="1"/>
        <v>3360322.57</v>
      </c>
      <c r="E32" s="222">
        <f t="shared" si="2"/>
        <v>12095612.42</v>
      </c>
      <c r="F32" s="222">
        <f t="shared" si="3"/>
        <v>10684566.210000001</v>
      </c>
      <c r="G32" s="222">
        <f t="shared" si="4"/>
        <v>-3162611.4</v>
      </c>
      <c r="H32" s="222">
        <f t="shared" si="5"/>
        <v>21123933.109999999</v>
      </c>
      <c r="I32" s="222">
        <f t="shared" si="6"/>
        <v>6963648.2600000007</v>
      </c>
      <c r="J32" s="222">
        <f t="shared" si="7"/>
        <v>18523569.109999999</v>
      </c>
      <c r="K32" s="222">
        <f t="shared" si="8"/>
        <v>18479323.259999998</v>
      </c>
      <c r="L32" s="222">
        <f t="shared" si="9"/>
        <v>32080125.850000001</v>
      </c>
      <c r="M32" s="195">
        <f t="shared" si="10"/>
        <v>18547179.100000001</v>
      </c>
      <c r="N32" s="195">
        <f t="shared" si="11"/>
        <v>6031047.5499999989</v>
      </c>
      <c r="O32" s="217"/>
      <c r="P32" s="222">
        <f>SUM(P33:P36)</f>
        <v>4279516</v>
      </c>
      <c r="Q32" s="222">
        <f t="shared" ref="Q32:AN32" si="29">SUM(Q33:Q36)</f>
        <v>3477</v>
      </c>
      <c r="R32" s="222">
        <f t="shared" si="29"/>
        <v>1452077</v>
      </c>
      <c r="S32" s="222">
        <f t="shared" si="29"/>
        <v>2813934</v>
      </c>
      <c r="T32" s="222">
        <f t="shared" si="29"/>
        <v>422639</v>
      </c>
      <c r="U32" s="222">
        <f t="shared" si="29"/>
        <v>3163518</v>
      </c>
      <c r="V32" s="222">
        <f t="shared" si="29"/>
        <v>238466.44</v>
      </c>
      <c r="W32" s="222">
        <f t="shared" si="29"/>
        <v>2894107.3000000003</v>
      </c>
      <c r="X32" s="222">
        <f t="shared" si="29"/>
        <v>3150682</v>
      </c>
      <c r="Y32" s="222">
        <f t="shared" si="29"/>
        <v>781280</v>
      </c>
      <c r="Z32" s="222">
        <f t="shared" si="29"/>
        <v>1602629.17</v>
      </c>
      <c r="AA32" s="222">
        <f t="shared" si="29"/>
        <v>2829067</v>
      </c>
      <c r="AB32" s="217"/>
      <c r="AC32" s="222">
        <f t="shared" si="29"/>
        <v>712313</v>
      </c>
      <c r="AD32" s="222">
        <f t="shared" si="29"/>
        <v>93774.57</v>
      </c>
      <c r="AE32" s="222">
        <f t="shared" si="29"/>
        <v>233510.64</v>
      </c>
      <c r="AF32" s="222">
        <f t="shared" si="29"/>
        <v>637873</v>
      </c>
      <c r="AG32" s="222">
        <f t="shared" si="29"/>
        <v>668409.59999999998</v>
      </c>
      <c r="AH32" s="222">
        <f t="shared" si="29"/>
        <v>891679.6100000001</v>
      </c>
      <c r="AI32" s="222">
        <f t="shared" si="29"/>
        <v>554531.26</v>
      </c>
      <c r="AJ32" s="222">
        <f t="shared" si="29"/>
        <v>1969047.3599999999</v>
      </c>
      <c r="AK32" s="222">
        <f t="shared" si="29"/>
        <v>738561.49</v>
      </c>
      <c r="AL32" s="222">
        <f t="shared" si="29"/>
        <v>1165303.98</v>
      </c>
      <c r="AM32" s="222">
        <f t="shared" si="29"/>
        <v>3631071.9299999997</v>
      </c>
      <c r="AN32" s="222">
        <f t="shared" si="29"/>
        <v>135000</v>
      </c>
      <c r="AO32" s="217"/>
      <c r="AP32" s="222">
        <f>SUM(AP33:AP36)</f>
        <v>0</v>
      </c>
      <c r="AQ32" s="222">
        <f t="shared" ref="AQ32:AY32" si="30">SUM(AQ33:AQ36)</f>
        <v>0</v>
      </c>
      <c r="AR32" s="222">
        <f t="shared" si="30"/>
        <v>0</v>
      </c>
      <c r="AS32" s="222">
        <f t="shared" si="30"/>
        <v>0</v>
      </c>
      <c r="AT32" s="222">
        <f t="shared" si="30"/>
        <v>0</v>
      </c>
      <c r="AU32" s="222">
        <f t="shared" si="30"/>
        <v>0</v>
      </c>
      <c r="AV32" s="222">
        <f t="shared" si="30"/>
        <v>0</v>
      </c>
      <c r="AW32" s="222">
        <f t="shared" si="30"/>
        <v>0</v>
      </c>
      <c r="AX32" s="222">
        <f t="shared" si="30"/>
        <v>0</v>
      </c>
      <c r="AY32" s="222">
        <f t="shared" si="30"/>
        <v>0</v>
      </c>
      <c r="AZ32" s="222">
        <v>0</v>
      </c>
      <c r="BA32" s="222">
        <f t="shared" ref="BA32" si="31">SUM(BA33:BA36)</f>
        <v>0</v>
      </c>
      <c r="BB32" s="217"/>
      <c r="BC32" s="222">
        <f>SUM(BC33:BC36)</f>
        <v>43809191.609999999</v>
      </c>
      <c r="BD32" s="222">
        <f t="shared" ref="BD32:BN32" si="32">SUM(BD33:BD36)</f>
        <v>3263071</v>
      </c>
      <c r="BE32" s="222">
        <f t="shared" si="32"/>
        <v>10410024.779999999</v>
      </c>
      <c r="BF32" s="222">
        <f t="shared" si="32"/>
        <v>7232759.2100000009</v>
      </c>
      <c r="BG32" s="222">
        <f t="shared" si="32"/>
        <v>-4253660</v>
      </c>
      <c r="BH32" s="222">
        <f t="shared" si="32"/>
        <v>17068735.5</v>
      </c>
      <c r="BI32" s="222">
        <f t="shared" si="32"/>
        <v>4906276.5600000005</v>
      </c>
      <c r="BJ32" s="222">
        <f t="shared" si="32"/>
        <v>13660414.450000001</v>
      </c>
      <c r="BK32" s="222">
        <f t="shared" si="32"/>
        <v>14590079.77</v>
      </c>
      <c r="BL32" s="222">
        <f t="shared" si="32"/>
        <v>30133541.870000001</v>
      </c>
      <c r="BM32" s="222">
        <f t="shared" si="32"/>
        <v>13313478</v>
      </c>
      <c r="BN32" s="222">
        <f t="shared" si="32"/>
        <v>3066980.5499999989</v>
      </c>
      <c r="BO32" s="217"/>
      <c r="BP32" s="222">
        <f>SUM(BP33:BP36)</f>
        <v>0</v>
      </c>
      <c r="BQ32" s="222">
        <f t="shared" ref="BQ32:CA32" si="33">SUM(BQ33:BQ36)</f>
        <v>0</v>
      </c>
      <c r="BR32" s="222">
        <f t="shared" si="33"/>
        <v>0</v>
      </c>
      <c r="BS32" s="222">
        <f t="shared" si="33"/>
        <v>0</v>
      </c>
      <c r="BT32" s="222">
        <f t="shared" si="33"/>
        <v>0</v>
      </c>
      <c r="BU32" s="222">
        <f t="shared" si="33"/>
        <v>0</v>
      </c>
      <c r="BV32" s="222">
        <f t="shared" si="33"/>
        <v>1264374</v>
      </c>
      <c r="BW32" s="222">
        <f t="shared" si="33"/>
        <v>0</v>
      </c>
      <c r="BX32" s="222">
        <f t="shared" si="33"/>
        <v>0</v>
      </c>
      <c r="BY32" s="222">
        <f t="shared" si="33"/>
        <v>0</v>
      </c>
      <c r="BZ32" s="222">
        <f t="shared" si="33"/>
        <v>0</v>
      </c>
      <c r="CA32" s="222">
        <f t="shared" si="33"/>
        <v>0</v>
      </c>
      <c r="CB32" s="217"/>
    </row>
    <row r="33" spans="1:80" x14ac:dyDescent="0.2">
      <c r="B33" s="198" t="s">
        <v>144</v>
      </c>
      <c r="C33" s="223">
        <f t="shared" si="0"/>
        <v>1857460</v>
      </c>
      <c r="D33" s="223">
        <f t="shared" si="1"/>
        <v>97251.57</v>
      </c>
      <c r="E33" s="223">
        <f t="shared" si="2"/>
        <v>274632</v>
      </c>
      <c r="F33" s="223">
        <f t="shared" si="3"/>
        <v>379373</v>
      </c>
      <c r="G33" s="223">
        <f t="shared" si="4"/>
        <v>285685</v>
      </c>
      <c r="H33" s="223">
        <f t="shared" si="5"/>
        <v>861503</v>
      </c>
      <c r="I33" s="223">
        <f t="shared" si="6"/>
        <v>0</v>
      </c>
      <c r="J33" s="223">
        <f t="shared" si="7"/>
        <v>1068871</v>
      </c>
      <c r="K33" s="223">
        <f t="shared" si="8"/>
        <v>798589</v>
      </c>
      <c r="L33" s="223">
        <f t="shared" si="9"/>
        <v>361765</v>
      </c>
      <c r="M33" s="223">
        <f t="shared" si="10"/>
        <v>572080</v>
      </c>
      <c r="N33" s="223">
        <f t="shared" si="11"/>
        <v>628301</v>
      </c>
      <c r="O33" s="224"/>
      <c r="P33" s="223">
        <v>1857460</v>
      </c>
      <c r="Q33" s="223">
        <v>3477</v>
      </c>
      <c r="R33" s="223">
        <v>274632</v>
      </c>
      <c r="S33" s="223">
        <v>293888</v>
      </c>
      <c r="T33" s="223">
        <v>285685</v>
      </c>
      <c r="U33" s="223">
        <v>614892</v>
      </c>
      <c r="V33" s="223"/>
      <c r="W33" s="223">
        <v>596133</v>
      </c>
      <c r="X33" s="223">
        <v>334592</v>
      </c>
      <c r="Y33" s="223">
        <v>347762</v>
      </c>
      <c r="Z33" s="223">
        <v>103745</v>
      </c>
      <c r="AA33" s="223">
        <v>628301</v>
      </c>
      <c r="AB33" s="224"/>
      <c r="AC33" s="223"/>
      <c r="AD33" s="223">
        <v>93774.57</v>
      </c>
      <c r="AE33" s="223"/>
      <c r="AF33" s="223">
        <v>85485</v>
      </c>
      <c r="AG33" s="223"/>
      <c r="AH33" s="223">
        <v>246611</v>
      </c>
      <c r="AI33" s="223"/>
      <c r="AJ33" s="223">
        <v>426505</v>
      </c>
      <c r="AK33" s="223">
        <v>463997</v>
      </c>
      <c r="AL33" s="223">
        <v>14003</v>
      </c>
      <c r="AM33" s="223">
        <v>468335</v>
      </c>
      <c r="AN33" s="223">
        <v>0</v>
      </c>
      <c r="AO33" s="224"/>
      <c r="AP33" s="223">
        <v>0</v>
      </c>
      <c r="AQ33" s="223">
        <v>0</v>
      </c>
      <c r="AR33" s="223">
        <v>0</v>
      </c>
      <c r="AS33" s="223">
        <v>0</v>
      </c>
      <c r="AT33" s="223">
        <v>0</v>
      </c>
      <c r="AU33" s="223">
        <v>0</v>
      </c>
      <c r="AV33" s="223">
        <v>0</v>
      </c>
      <c r="AW33" s="223">
        <v>0</v>
      </c>
      <c r="AX33" s="223">
        <v>0</v>
      </c>
      <c r="AY33" s="223">
        <v>0</v>
      </c>
      <c r="AZ33" s="223">
        <v>0</v>
      </c>
      <c r="BA33" s="223">
        <v>0</v>
      </c>
      <c r="BB33" s="224"/>
      <c r="BC33" s="223">
        <v>0</v>
      </c>
      <c r="BD33" s="223">
        <v>0</v>
      </c>
      <c r="BE33" s="223">
        <v>0</v>
      </c>
      <c r="BF33" s="223">
        <v>0</v>
      </c>
      <c r="BG33" s="223">
        <v>0</v>
      </c>
      <c r="BH33" s="223">
        <v>0</v>
      </c>
      <c r="BI33" s="223">
        <v>0</v>
      </c>
      <c r="BJ33" s="223">
        <v>46233</v>
      </c>
      <c r="BK33" s="223">
        <v>0</v>
      </c>
      <c r="BL33" s="223">
        <v>0</v>
      </c>
      <c r="BM33" s="223">
        <v>0</v>
      </c>
      <c r="BN33" s="223">
        <v>0</v>
      </c>
      <c r="BP33" s="223">
        <v>0</v>
      </c>
      <c r="BQ33" s="223">
        <v>0</v>
      </c>
      <c r="BR33" s="223">
        <v>0</v>
      </c>
      <c r="BS33" s="223">
        <v>0</v>
      </c>
      <c r="BT33" s="223">
        <v>0</v>
      </c>
      <c r="BU33" s="223">
        <v>0</v>
      </c>
      <c r="BV33" s="223">
        <v>0</v>
      </c>
      <c r="BW33" s="223">
        <v>0</v>
      </c>
      <c r="BX33" s="223">
        <v>0</v>
      </c>
      <c r="BY33" s="223">
        <v>0</v>
      </c>
      <c r="BZ33" s="223">
        <v>0</v>
      </c>
      <c r="CA33" s="223">
        <v>0</v>
      </c>
    </row>
    <row r="34" spans="1:80" x14ac:dyDescent="0.2">
      <c r="B34" s="198" t="s">
        <v>145</v>
      </c>
      <c r="C34" s="223">
        <f t="shared" si="0"/>
        <v>19811904.23</v>
      </c>
      <c r="D34" s="223">
        <f t="shared" si="1"/>
        <v>3263071</v>
      </c>
      <c r="E34" s="223">
        <f t="shared" si="2"/>
        <v>5534941.7799999993</v>
      </c>
      <c r="F34" s="225">
        <f t="shared" si="3"/>
        <v>7538956.2100000009</v>
      </c>
      <c r="G34" s="225">
        <f t="shared" si="4"/>
        <v>650269.6</v>
      </c>
      <c r="H34" s="225">
        <f t="shared" si="5"/>
        <v>12350181.5</v>
      </c>
      <c r="I34" s="223">
        <f t="shared" si="6"/>
        <v>4039501.24</v>
      </c>
      <c r="J34" s="223">
        <f t="shared" si="7"/>
        <v>14095050.050000001</v>
      </c>
      <c r="K34" s="223">
        <f t="shared" si="8"/>
        <v>14152413.42</v>
      </c>
      <c r="L34" s="223">
        <f t="shared" si="9"/>
        <v>30153160.48</v>
      </c>
      <c r="M34" s="223">
        <f t="shared" si="10"/>
        <v>14046366.17</v>
      </c>
      <c r="N34" s="223">
        <f t="shared" si="11"/>
        <v>3066980.5499999989</v>
      </c>
      <c r="O34" s="224"/>
      <c r="P34" s="223">
        <v>368556</v>
      </c>
      <c r="Q34" s="223"/>
      <c r="R34" s="223">
        <v>244917</v>
      </c>
      <c r="S34" s="225">
        <v>306197</v>
      </c>
      <c r="T34" s="225"/>
      <c r="U34" s="225">
        <v>401446</v>
      </c>
      <c r="V34" s="223"/>
      <c r="W34" s="223">
        <v>47556.6</v>
      </c>
      <c r="X34" s="223">
        <v>216129</v>
      </c>
      <c r="Y34" s="223">
        <v>260022</v>
      </c>
      <c r="Z34" s="223">
        <v>231859.17</v>
      </c>
      <c r="AA34" s="223">
        <v>0</v>
      </c>
      <c r="AB34" s="224"/>
      <c r="AC34" s="223"/>
      <c r="AD34" s="223"/>
      <c r="AE34" s="223"/>
      <c r="AF34" s="225">
        <v>0</v>
      </c>
      <c r="AG34" s="225">
        <v>5924.6</v>
      </c>
      <c r="AH34" s="225"/>
      <c r="AI34" s="223"/>
      <c r="AJ34" s="223">
        <v>433312</v>
      </c>
      <c r="AK34" s="223">
        <v>9591</v>
      </c>
      <c r="AL34" s="223">
        <v>332736</v>
      </c>
      <c r="AM34" s="223">
        <v>501029</v>
      </c>
      <c r="AN34" s="223">
        <v>0</v>
      </c>
      <c r="AO34" s="224"/>
      <c r="AP34" s="223">
        <v>0</v>
      </c>
      <c r="AQ34" s="223">
        <v>0</v>
      </c>
      <c r="AR34" s="223">
        <v>0</v>
      </c>
      <c r="AS34" s="225">
        <v>0</v>
      </c>
      <c r="AT34" s="225">
        <v>0</v>
      </c>
      <c r="AU34" s="225">
        <v>0</v>
      </c>
      <c r="AV34" s="223">
        <v>0</v>
      </c>
      <c r="AW34" s="223">
        <v>0</v>
      </c>
      <c r="AX34" s="223">
        <v>0</v>
      </c>
      <c r="AY34" s="223">
        <v>0</v>
      </c>
      <c r="AZ34" s="223">
        <v>0</v>
      </c>
      <c r="BA34" s="223">
        <v>0</v>
      </c>
      <c r="BB34" s="224"/>
      <c r="BC34" s="223">
        <v>19443348.23</v>
      </c>
      <c r="BD34" s="223">
        <v>3263071</v>
      </c>
      <c r="BE34" s="223">
        <v>5290024.7799999993</v>
      </c>
      <c r="BF34" s="225">
        <v>7232759.2100000009</v>
      </c>
      <c r="BG34" s="225">
        <v>644345</v>
      </c>
      <c r="BH34" s="225">
        <v>11948735.5</v>
      </c>
      <c r="BI34" s="223">
        <v>4039501.24</v>
      </c>
      <c r="BJ34" s="223">
        <v>13614181.450000001</v>
      </c>
      <c r="BK34" s="223">
        <v>13926693.42</v>
      </c>
      <c r="BL34" s="223">
        <v>29560402.48</v>
      </c>
      <c r="BM34" s="223">
        <v>13313478</v>
      </c>
      <c r="BN34" s="223">
        <v>3066980.5499999989</v>
      </c>
      <c r="BP34" s="223">
        <v>0</v>
      </c>
      <c r="BQ34" s="223">
        <v>0</v>
      </c>
      <c r="BR34" s="223">
        <v>0</v>
      </c>
      <c r="BS34" s="225">
        <v>0</v>
      </c>
      <c r="BT34" s="225">
        <v>0</v>
      </c>
      <c r="BU34" s="225">
        <v>0</v>
      </c>
      <c r="BV34" s="223">
        <v>0</v>
      </c>
      <c r="BW34" s="223">
        <v>0</v>
      </c>
      <c r="BX34" s="223">
        <v>0</v>
      </c>
      <c r="BY34" s="223">
        <v>0</v>
      </c>
      <c r="BZ34" s="223">
        <v>0</v>
      </c>
      <c r="CA34" s="223">
        <v>0</v>
      </c>
    </row>
    <row r="35" spans="1:80" x14ac:dyDescent="0.2">
      <c r="B35" s="198" t="s">
        <v>146</v>
      </c>
      <c r="C35" s="223">
        <f t="shared" si="0"/>
        <v>423785</v>
      </c>
      <c r="D35" s="223">
        <f t="shared" si="1"/>
        <v>0</v>
      </c>
      <c r="E35" s="223">
        <f t="shared" si="2"/>
        <v>194509</v>
      </c>
      <c r="F35" s="225">
        <f t="shared" si="3"/>
        <v>552388</v>
      </c>
      <c r="G35" s="225">
        <f t="shared" si="4"/>
        <v>100000</v>
      </c>
      <c r="H35" s="225">
        <f t="shared" si="5"/>
        <v>645068.6100000001</v>
      </c>
      <c r="I35" s="223">
        <f t="shared" si="6"/>
        <v>219563</v>
      </c>
      <c r="J35" s="223">
        <f t="shared" si="7"/>
        <v>474014</v>
      </c>
      <c r="K35" s="223">
        <f t="shared" si="8"/>
        <v>248118</v>
      </c>
      <c r="L35" s="223">
        <f t="shared" si="9"/>
        <v>510515</v>
      </c>
      <c r="M35" s="223">
        <f t="shared" si="10"/>
        <v>504725.93</v>
      </c>
      <c r="N35" s="223">
        <f t="shared" si="11"/>
        <v>0</v>
      </c>
      <c r="O35" s="224"/>
      <c r="P35" s="223">
        <v>223840</v>
      </c>
      <c r="Q35" s="223"/>
      <c r="R35" s="223"/>
      <c r="S35" s="225"/>
      <c r="T35" s="225"/>
      <c r="U35" s="225"/>
      <c r="V35" s="223"/>
      <c r="W35" s="223"/>
      <c r="X35" s="223"/>
      <c r="Y35" s="223"/>
      <c r="Z35" s="223"/>
      <c r="AA35" s="223">
        <v>0</v>
      </c>
      <c r="AB35" s="224"/>
      <c r="AC35" s="223">
        <v>199944.99999999997</v>
      </c>
      <c r="AD35" s="223"/>
      <c r="AE35" s="223">
        <v>194509</v>
      </c>
      <c r="AF35" s="225">
        <v>552388</v>
      </c>
      <c r="AG35" s="225">
        <v>100000</v>
      </c>
      <c r="AH35" s="225">
        <v>645068.6100000001</v>
      </c>
      <c r="AI35" s="223">
        <v>219563</v>
      </c>
      <c r="AJ35" s="223">
        <v>474014</v>
      </c>
      <c r="AK35" s="223">
        <v>248118</v>
      </c>
      <c r="AL35" s="223">
        <v>510515</v>
      </c>
      <c r="AM35" s="223">
        <v>504725.93</v>
      </c>
      <c r="AN35" s="223">
        <v>0</v>
      </c>
      <c r="AO35" s="224"/>
      <c r="AP35" s="223">
        <v>0</v>
      </c>
      <c r="AQ35" s="223">
        <v>0</v>
      </c>
      <c r="AR35" s="223">
        <v>0</v>
      </c>
      <c r="AS35" s="225">
        <v>0</v>
      </c>
      <c r="AT35" s="225">
        <v>0</v>
      </c>
      <c r="AU35" s="225">
        <v>0</v>
      </c>
      <c r="AV35" s="223">
        <v>0</v>
      </c>
      <c r="AW35" s="223">
        <v>0</v>
      </c>
      <c r="AX35" s="223">
        <v>0</v>
      </c>
      <c r="AY35" s="223">
        <v>0</v>
      </c>
      <c r="AZ35" s="223">
        <v>0</v>
      </c>
      <c r="BA35" s="223">
        <v>0</v>
      </c>
      <c r="BB35" s="224"/>
      <c r="BC35" s="223">
        <v>0</v>
      </c>
      <c r="BD35" s="223">
        <v>0</v>
      </c>
      <c r="BE35" s="223">
        <v>0</v>
      </c>
      <c r="BF35" s="225">
        <v>0</v>
      </c>
      <c r="BG35" s="225">
        <v>0</v>
      </c>
      <c r="BH35" s="225">
        <v>0</v>
      </c>
      <c r="BI35" s="223">
        <v>0</v>
      </c>
      <c r="BJ35" s="223">
        <v>0</v>
      </c>
      <c r="BK35" s="223">
        <v>0</v>
      </c>
      <c r="BL35" s="223">
        <v>0</v>
      </c>
      <c r="BM35" s="223">
        <v>0</v>
      </c>
      <c r="BN35" s="223">
        <v>0</v>
      </c>
      <c r="BP35" s="223">
        <v>0</v>
      </c>
      <c r="BQ35" s="223">
        <v>0</v>
      </c>
      <c r="BR35" s="223">
        <v>0</v>
      </c>
      <c r="BS35" s="225">
        <v>0</v>
      </c>
      <c r="BT35" s="225">
        <v>0</v>
      </c>
      <c r="BU35" s="225">
        <v>0</v>
      </c>
      <c r="BV35" s="223">
        <v>0</v>
      </c>
      <c r="BW35" s="223">
        <v>0</v>
      </c>
      <c r="BX35" s="223">
        <v>0</v>
      </c>
      <c r="BY35" s="223">
        <v>0</v>
      </c>
      <c r="BZ35" s="223">
        <v>0</v>
      </c>
      <c r="CA35" s="223">
        <v>0</v>
      </c>
    </row>
    <row r="36" spans="1:80" x14ac:dyDescent="0.2">
      <c r="B36" s="198" t="s">
        <v>147</v>
      </c>
      <c r="C36" s="223">
        <f t="shared" ref="C36:C67" si="34">P36+AC36+AP36+BC36+BP36</f>
        <v>26707871.379999999</v>
      </c>
      <c r="D36" s="223">
        <f t="shared" ref="D36:D67" si="35">Q36+AD36+AQ36+BD36+BQ36</f>
        <v>0</v>
      </c>
      <c r="E36" s="223">
        <f t="shared" ref="E36:E67" si="36">R36+AE36+AR36+BE36+BR36</f>
        <v>6091529.6399999997</v>
      </c>
      <c r="F36" s="225">
        <f t="shared" ref="F36:F67" si="37">S36+AF36+AS36+BF36+BS36</f>
        <v>2213849</v>
      </c>
      <c r="G36" s="225">
        <f t="shared" ref="G36:G67" si="38">T36+AG36+AT36+BG36+BT36</f>
        <v>-4198566</v>
      </c>
      <c r="H36" s="225">
        <f t="shared" ref="H36:H67" si="39">U36+AH36+AU36+BH36+BU36</f>
        <v>7267180</v>
      </c>
      <c r="I36" s="223">
        <f t="shared" ref="I36:I67" si="40">V36+AI36+AV36+BI36+BV36</f>
        <v>2704584.02</v>
      </c>
      <c r="J36" s="223">
        <f t="shared" ref="J36:J67" si="41">W36+AJ36+AW36+BJ36+BW36</f>
        <v>2885634.06</v>
      </c>
      <c r="K36" s="223">
        <f t="shared" ref="K36:K67" si="42">X36+AK36+AX36+BK36+BX36</f>
        <v>3280202.8400000003</v>
      </c>
      <c r="L36" s="223">
        <f t="shared" ref="L36:L67" si="43">Y36+AL36+AY36+BL36+BY36</f>
        <v>1054685.3700000001</v>
      </c>
      <c r="M36" s="223">
        <f t="shared" ref="M36:M67" si="44">Z36+AM36+AZ36+BM36+BZ36</f>
        <v>3424007</v>
      </c>
      <c r="N36" s="223">
        <f t="shared" ref="N36:N67" si="45">AA36+AN36+BA36+BN36+CA36</f>
        <v>2335766</v>
      </c>
      <c r="O36" s="224"/>
      <c r="P36" s="223">
        <v>1829660</v>
      </c>
      <c r="Q36" s="223"/>
      <c r="R36" s="223">
        <v>932528</v>
      </c>
      <c r="S36" s="225">
        <v>2213849</v>
      </c>
      <c r="T36" s="225">
        <v>136954</v>
      </c>
      <c r="U36" s="225">
        <v>2147180</v>
      </c>
      <c r="V36" s="223">
        <v>238466.44</v>
      </c>
      <c r="W36" s="223">
        <v>2250417.7000000002</v>
      </c>
      <c r="X36" s="223">
        <v>2599961</v>
      </c>
      <c r="Y36" s="223">
        <v>173496</v>
      </c>
      <c r="Z36" s="223">
        <v>1267025</v>
      </c>
      <c r="AA36" s="223">
        <v>2200766</v>
      </c>
      <c r="AB36" s="224"/>
      <c r="AC36" s="223">
        <v>512368</v>
      </c>
      <c r="AD36" s="223"/>
      <c r="AE36" s="223">
        <v>39001.64</v>
      </c>
      <c r="AF36" s="225"/>
      <c r="AG36" s="225">
        <v>562485</v>
      </c>
      <c r="AH36" s="225"/>
      <c r="AI36" s="223">
        <v>334968.26</v>
      </c>
      <c r="AJ36" s="223">
        <v>635216.36</v>
      </c>
      <c r="AK36" s="223">
        <v>16855.490000000002</v>
      </c>
      <c r="AL36" s="223">
        <v>308049.98</v>
      </c>
      <c r="AM36" s="223">
        <v>2156982</v>
      </c>
      <c r="AN36" s="223">
        <v>135000</v>
      </c>
      <c r="AO36" s="224"/>
      <c r="AP36" s="223">
        <v>0</v>
      </c>
      <c r="AQ36" s="223">
        <v>0</v>
      </c>
      <c r="AR36" s="223">
        <v>0</v>
      </c>
      <c r="AS36" s="225">
        <v>0</v>
      </c>
      <c r="AT36" s="225">
        <v>0</v>
      </c>
      <c r="AU36" s="225">
        <v>0</v>
      </c>
      <c r="AV36" s="223">
        <v>0</v>
      </c>
      <c r="AW36" s="223">
        <v>0</v>
      </c>
      <c r="AX36" s="223">
        <v>0</v>
      </c>
      <c r="AY36" s="223">
        <v>0</v>
      </c>
      <c r="AZ36" s="223">
        <v>0</v>
      </c>
      <c r="BA36" s="223">
        <v>0</v>
      </c>
      <c r="BB36" s="224"/>
      <c r="BC36" s="223">
        <v>24365843.379999999</v>
      </c>
      <c r="BD36" s="223">
        <v>0</v>
      </c>
      <c r="BE36" s="223">
        <v>5120000</v>
      </c>
      <c r="BF36" s="225">
        <v>0</v>
      </c>
      <c r="BG36" s="225">
        <v>-4898005</v>
      </c>
      <c r="BH36" s="225">
        <v>5120000</v>
      </c>
      <c r="BI36" s="223">
        <v>866775.32</v>
      </c>
      <c r="BJ36" s="223">
        <v>0</v>
      </c>
      <c r="BK36" s="223">
        <v>663386.35</v>
      </c>
      <c r="BL36" s="223">
        <v>573139.39</v>
      </c>
      <c r="BM36" s="223">
        <v>0</v>
      </c>
      <c r="BN36" s="223">
        <v>0</v>
      </c>
      <c r="BP36" s="223">
        <v>0</v>
      </c>
      <c r="BQ36" s="223">
        <v>0</v>
      </c>
      <c r="BR36" s="223">
        <v>0</v>
      </c>
      <c r="BS36" s="225">
        <v>0</v>
      </c>
      <c r="BT36" s="225">
        <v>0</v>
      </c>
      <c r="BU36" s="225">
        <v>0</v>
      </c>
      <c r="BV36" s="223">
        <v>1264374</v>
      </c>
      <c r="BW36" s="223">
        <v>0</v>
      </c>
      <c r="BX36" s="223">
        <v>0</v>
      </c>
      <c r="BY36" s="223">
        <v>0</v>
      </c>
      <c r="BZ36" s="223">
        <v>0</v>
      </c>
      <c r="CA36" s="223">
        <v>0</v>
      </c>
    </row>
    <row r="37" spans="1:80" s="195" customFormat="1" ht="11.25" x14ac:dyDescent="0.2">
      <c r="A37" s="217"/>
      <c r="B37" s="195" t="s">
        <v>148</v>
      </c>
      <c r="C37" s="222">
        <f t="shared" si="34"/>
        <v>49408893.299999997</v>
      </c>
      <c r="D37" s="222">
        <f t="shared" si="35"/>
        <v>983718.15</v>
      </c>
      <c r="E37" s="222">
        <f t="shared" si="36"/>
        <v>21979117</v>
      </c>
      <c r="F37" s="222">
        <f t="shared" si="37"/>
        <v>39739838.870000005</v>
      </c>
      <c r="G37" s="222">
        <f t="shared" si="38"/>
        <v>3279999</v>
      </c>
      <c r="H37" s="222">
        <f t="shared" si="39"/>
        <v>45974027.780000001</v>
      </c>
      <c r="I37" s="222">
        <f t="shared" si="40"/>
        <v>20046574.93</v>
      </c>
      <c r="J37" s="222">
        <f t="shared" si="41"/>
        <v>26670922.990000002</v>
      </c>
      <c r="K37" s="222">
        <f t="shared" si="42"/>
        <v>31853762.670000002</v>
      </c>
      <c r="L37" s="222">
        <f t="shared" si="43"/>
        <v>29169934.5</v>
      </c>
      <c r="M37" s="195">
        <f t="shared" si="44"/>
        <v>31525017.5</v>
      </c>
      <c r="N37" s="195">
        <f t="shared" si="45"/>
        <v>22867224.719999999</v>
      </c>
      <c r="O37" s="217"/>
      <c r="P37" s="222">
        <f>SUM(P38:P44)</f>
        <v>9758662</v>
      </c>
      <c r="Q37" s="222">
        <f t="shared" ref="Q37:AN37" si="46">SUM(Q38:Q44)</f>
        <v>566116</v>
      </c>
      <c r="R37" s="222">
        <f t="shared" si="46"/>
        <v>5618515.4999999991</v>
      </c>
      <c r="S37" s="222">
        <f t="shared" si="46"/>
        <v>10070601.120000001</v>
      </c>
      <c r="T37" s="222">
        <f t="shared" si="46"/>
        <v>1789781.5</v>
      </c>
      <c r="U37" s="222">
        <f t="shared" si="46"/>
        <v>9825166.0099999998</v>
      </c>
      <c r="V37" s="222">
        <f t="shared" si="46"/>
        <v>4366593.93</v>
      </c>
      <c r="W37" s="222">
        <f t="shared" si="46"/>
        <v>8116252.9900000002</v>
      </c>
      <c r="X37" s="222">
        <f t="shared" si="46"/>
        <v>7881280.2599999998</v>
      </c>
      <c r="Y37" s="222">
        <f t="shared" si="46"/>
        <v>8043540.5</v>
      </c>
      <c r="Z37" s="222">
        <f t="shared" si="46"/>
        <v>5573103.5</v>
      </c>
      <c r="AA37" s="222">
        <f t="shared" si="46"/>
        <v>4481807.72</v>
      </c>
      <c r="AB37" s="217"/>
      <c r="AC37" s="222">
        <f t="shared" si="46"/>
        <v>5619703.2999999998</v>
      </c>
      <c r="AD37" s="222">
        <f t="shared" si="46"/>
        <v>417602.15</v>
      </c>
      <c r="AE37" s="222">
        <f t="shared" si="46"/>
        <v>1303064.5</v>
      </c>
      <c r="AF37" s="222">
        <f t="shared" si="46"/>
        <v>185457.75</v>
      </c>
      <c r="AG37" s="222">
        <f t="shared" si="46"/>
        <v>485142.50000000006</v>
      </c>
      <c r="AH37" s="222">
        <f t="shared" si="46"/>
        <v>1764580.77</v>
      </c>
      <c r="AI37" s="222">
        <f t="shared" si="46"/>
        <v>512000</v>
      </c>
      <c r="AJ37" s="222">
        <f t="shared" si="46"/>
        <v>1965325</v>
      </c>
      <c r="AK37" s="222">
        <f t="shared" si="46"/>
        <v>3263904.41</v>
      </c>
      <c r="AL37" s="222">
        <f t="shared" si="46"/>
        <v>3934255</v>
      </c>
      <c r="AM37" s="222">
        <f t="shared" si="46"/>
        <v>4516490</v>
      </c>
      <c r="AN37" s="222">
        <f t="shared" si="46"/>
        <v>1413626</v>
      </c>
      <c r="AO37" s="217"/>
      <c r="AP37" s="222">
        <f>SUM(AP38:AP44)</f>
        <v>34030528</v>
      </c>
      <c r="AQ37" s="222">
        <f t="shared" ref="AQ37:BA37" si="47">SUM(AQ38:AQ44)</f>
        <v>0</v>
      </c>
      <c r="AR37" s="222">
        <f t="shared" si="47"/>
        <v>15057537</v>
      </c>
      <c r="AS37" s="222">
        <f t="shared" si="47"/>
        <v>29483780</v>
      </c>
      <c r="AT37" s="222">
        <f t="shared" si="47"/>
        <v>973295</v>
      </c>
      <c r="AU37" s="222">
        <f t="shared" si="47"/>
        <v>34384281</v>
      </c>
      <c r="AV37" s="222">
        <f t="shared" si="47"/>
        <v>15167981</v>
      </c>
      <c r="AW37" s="222">
        <f t="shared" si="47"/>
        <v>16589345</v>
      </c>
      <c r="AX37" s="222">
        <f t="shared" si="47"/>
        <v>20708578</v>
      </c>
      <c r="AY37" s="222">
        <f t="shared" si="47"/>
        <v>17192139</v>
      </c>
      <c r="AZ37" s="222">
        <f t="shared" si="47"/>
        <v>21435424</v>
      </c>
      <c r="BA37" s="222">
        <f t="shared" si="47"/>
        <v>16971791</v>
      </c>
      <c r="BB37" s="217"/>
      <c r="BC37" s="222">
        <f>SUM(BC38:BC44)</f>
        <v>0</v>
      </c>
      <c r="BD37" s="222">
        <f t="shared" ref="BD37:BN37" si="48">SUM(BD38:BD44)</f>
        <v>0</v>
      </c>
      <c r="BE37" s="222">
        <f t="shared" si="48"/>
        <v>0</v>
      </c>
      <c r="BF37" s="222">
        <f t="shared" si="48"/>
        <v>0</v>
      </c>
      <c r="BG37" s="222">
        <f t="shared" si="48"/>
        <v>31780</v>
      </c>
      <c r="BH37" s="222">
        <f t="shared" si="48"/>
        <v>0</v>
      </c>
      <c r="BI37" s="222">
        <f t="shared" si="48"/>
        <v>0</v>
      </c>
      <c r="BJ37" s="222">
        <f t="shared" si="48"/>
        <v>0</v>
      </c>
      <c r="BK37" s="222">
        <f t="shared" si="48"/>
        <v>0</v>
      </c>
      <c r="BL37" s="222">
        <f t="shared" si="48"/>
        <v>0</v>
      </c>
      <c r="BM37" s="222">
        <f t="shared" si="48"/>
        <v>0</v>
      </c>
      <c r="BN37" s="222">
        <f t="shared" si="48"/>
        <v>0</v>
      </c>
      <c r="BO37" s="217"/>
      <c r="BP37" s="222">
        <f>SUM(BP38:BP44)</f>
        <v>0</v>
      </c>
      <c r="BQ37" s="222">
        <f t="shared" ref="BQ37:CA37" si="49">SUM(BQ38:BQ44)</f>
        <v>0</v>
      </c>
      <c r="BR37" s="222">
        <f t="shared" si="49"/>
        <v>0</v>
      </c>
      <c r="BS37" s="222">
        <f t="shared" si="49"/>
        <v>0</v>
      </c>
      <c r="BT37" s="222">
        <f t="shared" si="49"/>
        <v>0</v>
      </c>
      <c r="BU37" s="222">
        <f t="shared" si="49"/>
        <v>0</v>
      </c>
      <c r="BV37" s="222">
        <f t="shared" si="49"/>
        <v>0</v>
      </c>
      <c r="BW37" s="222">
        <f t="shared" si="49"/>
        <v>0</v>
      </c>
      <c r="BX37" s="222">
        <f t="shared" si="49"/>
        <v>0</v>
      </c>
      <c r="BY37" s="222">
        <f t="shared" si="49"/>
        <v>0</v>
      </c>
      <c r="BZ37" s="222">
        <f t="shared" si="49"/>
        <v>0</v>
      </c>
      <c r="CA37" s="222">
        <f t="shared" si="49"/>
        <v>0</v>
      </c>
      <c r="CB37" s="217"/>
    </row>
    <row r="38" spans="1:80" x14ac:dyDescent="0.2">
      <c r="B38" s="198" t="s">
        <v>149</v>
      </c>
      <c r="C38" s="223">
        <f t="shared" si="34"/>
        <v>0</v>
      </c>
      <c r="D38" s="223">
        <f t="shared" si="35"/>
        <v>0</v>
      </c>
      <c r="E38" s="223">
        <f t="shared" si="36"/>
        <v>0</v>
      </c>
      <c r="F38" s="223">
        <f t="shared" si="37"/>
        <v>0</v>
      </c>
      <c r="G38" s="223">
        <f t="shared" si="38"/>
        <v>0</v>
      </c>
      <c r="H38" s="223">
        <f t="shared" si="39"/>
        <v>708633</v>
      </c>
      <c r="I38" s="223">
        <f t="shared" si="40"/>
        <v>0</v>
      </c>
      <c r="J38" s="223">
        <f t="shared" si="41"/>
        <v>992090</v>
      </c>
      <c r="K38" s="223">
        <f t="shared" si="42"/>
        <v>0</v>
      </c>
      <c r="L38" s="223">
        <f t="shared" si="43"/>
        <v>0</v>
      </c>
      <c r="M38" s="223">
        <f t="shared" si="44"/>
        <v>0</v>
      </c>
      <c r="N38" s="223">
        <f t="shared" si="45"/>
        <v>0</v>
      </c>
      <c r="O38" s="224"/>
      <c r="P38" s="223"/>
      <c r="Q38" s="223"/>
      <c r="R38" s="223"/>
      <c r="S38" s="223"/>
      <c r="T38" s="223"/>
      <c r="U38" s="223">
        <v>708633</v>
      </c>
      <c r="V38" s="223"/>
      <c r="W38" s="223">
        <v>992090</v>
      </c>
      <c r="X38" s="223"/>
      <c r="Y38" s="223"/>
      <c r="Z38" s="223"/>
      <c r="AA38" s="223">
        <v>0</v>
      </c>
      <c r="AB38" s="224"/>
      <c r="AC38" s="223"/>
      <c r="AD38" s="223"/>
      <c r="AE38" s="223"/>
      <c r="AF38" s="223"/>
      <c r="AG38" s="223"/>
      <c r="AH38" s="223"/>
      <c r="AI38" s="223"/>
      <c r="AJ38" s="223"/>
      <c r="AK38" s="223"/>
      <c r="AL38" s="223"/>
      <c r="AM38" s="223"/>
      <c r="AN38" s="223">
        <v>0</v>
      </c>
      <c r="AO38" s="224"/>
      <c r="AP38" s="223">
        <v>0</v>
      </c>
      <c r="AQ38" s="223">
        <v>0</v>
      </c>
      <c r="AR38" s="223">
        <v>0</v>
      </c>
      <c r="AS38" s="223">
        <v>0</v>
      </c>
      <c r="AT38" s="223">
        <v>0</v>
      </c>
      <c r="AU38" s="223">
        <v>0</v>
      </c>
      <c r="AV38" s="223">
        <v>0</v>
      </c>
      <c r="AW38" s="223">
        <v>0</v>
      </c>
      <c r="AX38" s="223">
        <v>0</v>
      </c>
      <c r="AY38" s="223">
        <v>0</v>
      </c>
      <c r="AZ38" s="223"/>
      <c r="BA38" s="223">
        <v>0</v>
      </c>
      <c r="BB38" s="224"/>
      <c r="BC38" s="223">
        <v>0</v>
      </c>
      <c r="BD38" s="223">
        <v>0</v>
      </c>
      <c r="BE38" s="223">
        <v>0</v>
      </c>
      <c r="BF38" s="223">
        <v>0</v>
      </c>
      <c r="BG38" s="223">
        <v>0</v>
      </c>
      <c r="BH38" s="223">
        <v>0</v>
      </c>
      <c r="BI38" s="223">
        <v>0</v>
      </c>
      <c r="BJ38" s="223">
        <v>0</v>
      </c>
      <c r="BK38" s="223">
        <v>0</v>
      </c>
      <c r="BL38" s="223">
        <v>0</v>
      </c>
      <c r="BM38" s="223">
        <v>0</v>
      </c>
      <c r="BN38" s="223">
        <v>0</v>
      </c>
      <c r="BP38" s="223">
        <v>0</v>
      </c>
      <c r="BQ38" s="223">
        <v>0</v>
      </c>
      <c r="BR38" s="223">
        <v>0</v>
      </c>
      <c r="BS38" s="223">
        <v>0</v>
      </c>
      <c r="BT38" s="223">
        <v>0</v>
      </c>
      <c r="BU38" s="223">
        <v>0</v>
      </c>
      <c r="BV38" s="223">
        <v>0</v>
      </c>
      <c r="BW38" s="223">
        <v>0</v>
      </c>
      <c r="BX38" s="223">
        <v>0</v>
      </c>
      <c r="BY38" s="223">
        <v>0</v>
      </c>
      <c r="BZ38" s="223">
        <v>0</v>
      </c>
      <c r="CA38" s="223">
        <v>0</v>
      </c>
    </row>
    <row r="39" spans="1:80" x14ac:dyDescent="0.2">
      <c r="B39" s="198" t="s">
        <v>150</v>
      </c>
      <c r="C39" s="223">
        <f t="shared" si="34"/>
        <v>8881614.3000000007</v>
      </c>
      <c r="D39" s="223">
        <f t="shared" si="35"/>
        <v>21797</v>
      </c>
      <c r="E39" s="223">
        <f t="shared" si="36"/>
        <v>2010613</v>
      </c>
      <c r="F39" s="223">
        <f t="shared" si="37"/>
        <v>3926623</v>
      </c>
      <c r="G39" s="223">
        <f t="shared" si="38"/>
        <v>281689</v>
      </c>
      <c r="H39" s="223">
        <f t="shared" si="39"/>
        <v>4135616.93</v>
      </c>
      <c r="I39" s="223">
        <f t="shared" si="40"/>
        <v>1778281.79</v>
      </c>
      <c r="J39" s="223">
        <f t="shared" si="41"/>
        <v>3833081.07</v>
      </c>
      <c r="K39" s="223">
        <f t="shared" si="42"/>
        <v>2676402.46</v>
      </c>
      <c r="L39" s="223">
        <f t="shared" si="43"/>
        <v>5580711</v>
      </c>
      <c r="M39" s="223">
        <f t="shared" si="44"/>
        <v>6167057</v>
      </c>
      <c r="N39" s="223">
        <f t="shared" si="45"/>
        <v>1403646.04</v>
      </c>
      <c r="O39" s="224"/>
      <c r="P39" s="223">
        <v>2229315</v>
      </c>
      <c r="Q39" s="223">
        <v>21797</v>
      </c>
      <c r="R39" s="223">
        <v>1194313</v>
      </c>
      <c r="S39" s="223">
        <v>2357590</v>
      </c>
      <c r="T39" s="223">
        <v>95972</v>
      </c>
      <c r="U39" s="223">
        <v>2420170.16</v>
      </c>
      <c r="V39" s="223">
        <v>489831.79000000004</v>
      </c>
      <c r="W39" s="223">
        <v>2448581.0699999998</v>
      </c>
      <c r="X39" s="223">
        <v>1306658.06</v>
      </c>
      <c r="Y39" s="223">
        <v>2383468</v>
      </c>
      <c r="Z39" s="223">
        <v>1279229</v>
      </c>
      <c r="AA39" s="223">
        <v>264250.04000000004</v>
      </c>
      <c r="AB39" s="224"/>
      <c r="AC39" s="223">
        <v>5019699.3</v>
      </c>
      <c r="AD39" s="223"/>
      <c r="AE39" s="223">
        <v>0</v>
      </c>
      <c r="AF39" s="223">
        <v>0</v>
      </c>
      <c r="AG39" s="223">
        <v>150000</v>
      </c>
      <c r="AH39" s="223">
        <v>138546.76999999999</v>
      </c>
      <c r="AI39" s="223">
        <v>500000</v>
      </c>
      <c r="AJ39" s="223">
        <v>580673</v>
      </c>
      <c r="AK39" s="223">
        <v>581294.4</v>
      </c>
      <c r="AL39" s="223">
        <v>2408793</v>
      </c>
      <c r="AM39" s="223">
        <v>1599378</v>
      </c>
      <c r="AN39" s="223">
        <v>350946</v>
      </c>
      <c r="AO39" s="224"/>
      <c r="AP39" s="223">
        <v>1632600</v>
      </c>
      <c r="AQ39" s="223"/>
      <c r="AR39" s="223">
        <v>816300</v>
      </c>
      <c r="AS39" s="223">
        <v>1569033</v>
      </c>
      <c r="AT39" s="223">
        <v>35717</v>
      </c>
      <c r="AU39" s="223">
        <v>1576900</v>
      </c>
      <c r="AV39" s="223">
        <v>788450</v>
      </c>
      <c r="AW39" s="223">
        <v>803827</v>
      </c>
      <c r="AX39" s="223">
        <v>788450</v>
      </c>
      <c r="AY39" s="223">
        <v>788450</v>
      </c>
      <c r="AZ39" s="223">
        <v>3288450</v>
      </c>
      <c r="BA39" s="223">
        <v>788450</v>
      </c>
      <c r="BB39" s="224"/>
      <c r="BC39" s="223">
        <v>0</v>
      </c>
      <c r="BD39" s="223">
        <v>0</v>
      </c>
      <c r="BE39" s="223">
        <v>0</v>
      </c>
      <c r="BF39" s="223">
        <v>0</v>
      </c>
      <c r="BG39" s="223">
        <v>0</v>
      </c>
      <c r="BH39" s="223">
        <v>0</v>
      </c>
      <c r="BI39" s="223">
        <v>0</v>
      </c>
      <c r="BJ39" s="223">
        <v>0</v>
      </c>
      <c r="BK39" s="223">
        <v>0</v>
      </c>
      <c r="BL39" s="223">
        <v>0</v>
      </c>
      <c r="BM39" s="223">
        <v>0</v>
      </c>
      <c r="BN39" s="223">
        <v>0</v>
      </c>
      <c r="BP39" s="223">
        <v>0</v>
      </c>
      <c r="BQ39" s="223">
        <v>0</v>
      </c>
      <c r="BR39" s="223">
        <v>0</v>
      </c>
      <c r="BS39" s="223">
        <v>0</v>
      </c>
      <c r="BT39" s="223">
        <v>0</v>
      </c>
      <c r="BU39" s="223">
        <v>0</v>
      </c>
      <c r="BV39" s="223">
        <v>0</v>
      </c>
      <c r="BW39" s="223">
        <v>0</v>
      </c>
      <c r="BX39" s="223">
        <v>0</v>
      </c>
      <c r="BY39" s="223">
        <v>0</v>
      </c>
      <c r="BZ39" s="223">
        <v>0</v>
      </c>
      <c r="CA39" s="223">
        <v>0</v>
      </c>
    </row>
    <row r="40" spans="1:80" x14ac:dyDescent="0.2">
      <c r="B40" s="198" t="s">
        <v>151</v>
      </c>
      <c r="C40" s="223">
        <f t="shared" si="34"/>
        <v>1467658</v>
      </c>
      <c r="D40" s="223">
        <f t="shared" si="35"/>
        <v>30000</v>
      </c>
      <c r="E40" s="223">
        <f t="shared" si="36"/>
        <v>1182738</v>
      </c>
      <c r="F40" s="223">
        <f t="shared" si="37"/>
        <v>1370267</v>
      </c>
      <c r="G40" s="223">
        <f t="shared" si="38"/>
        <v>49738</v>
      </c>
      <c r="H40" s="223">
        <f t="shared" si="39"/>
        <v>1440338</v>
      </c>
      <c r="I40" s="223">
        <f t="shared" si="40"/>
        <v>349330</v>
      </c>
      <c r="J40" s="223">
        <f t="shared" si="41"/>
        <v>1219727</v>
      </c>
      <c r="K40" s="223">
        <f t="shared" si="42"/>
        <v>1045959</v>
      </c>
      <c r="L40" s="223">
        <f t="shared" si="43"/>
        <v>1517193</v>
      </c>
      <c r="M40" s="223">
        <f t="shared" si="44"/>
        <v>1906406</v>
      </c>
      <c r="N40" s="223">
        <f t="shared" si="45"/>
        <v>1198196</v>
      </c>
      <c r="O40" s="224"/>
      <c r="P40" s="223">
        <v>824680</v>
      </c>
      <c r="Q40" s="223"/>
      <c r="R40" s="223">
        <v>363107</v>
      </c>
      <c r="S40" s="223">
        <v>734390</v>
      </c>
      <c r="T40" s="223">
        <v>14805</v>
      </c>
      <c r="U40" s="223">
        <v>741678</v>
      </c>
      <c r="V40" s="223"/>
      <c r="W40" s="223">
        <v>407977</v>
      </c>
      <c r="X40" s="223">
        <v>608254</v>
      </c>
      <c r="Y40" s="223">
        <v>764958</v>
      </c>
      <c r="Z40" s="223">
        <v>357082</v>
      </c>
      <c r="AA40" s="223">
        <v>355377</v>
      </c>
      <c r="AB40" s="224"/>
      <c r="AC40" s="223"/>
      <c r="AD40" s="223">
        <v>30000</v>
      </c>
      <c r="AE40" s="223">
        <v>498151</v>
      </c>
      <c r="AF40" s="223"/>
      <c r="AG40" s="223"/>
      <c r="AH40" s="223"/>
      <c r="AI40" s="223"/>
      <c r="AJ40" s="223">
        <v>462420</v>
      </c>
      <c r="AK40" s="223">
        <v>88375</v>
      </c>
      <c r="AL40" s="223">
        <v>402905</v>
      </c>
      <c r="AM40" s="223">
        <v>1199996</v>
      </c>
      <c r="AN40" s="223">
        <v>234000</v>
      </c>
      <c r="AO40" s="224"/>
      <c r="AP40" s="223">
        <v>642978</v>
      </c>
      <c r="AQ40" s="223"/>
      <c r="AR40" s="223">
        <v>321480</v>
      </c>
      <c r="AS40" s="223">
        <v>635877</v>
      </c>
      <c r="AT40" s="223">
        <v>34933</v>
      </c>
      <c r="AU40" s="223">
        <v>698660</v>
      </c>
      <c r="AV40" s="223">
        <v>349330</v>
      </c>
      <c r="AW40" s="223">
        <v>349330</v>
      </c>
      <c r="AX40" s="223">
        <v>349330</v>
      </c>
      <c r="AY40" s="223">
        <v>349330</v>
      </c>
      <c r="AZ40" s="223">
        <v>349328</v>
      </c>
      <c r="BA40" s="223">
        <v>608819</v>
      </c>
      <c r="BB40" s="224"/>
      <c r="BC40" s="223">
        <v>0</v>
      </c>
      <c r="BD40" s="223">
        <v>0</v>
      </c>
      <c r="BE40" s="223">
        <v>0</v>
      </c>
      <c r="BF40" s="223">
        <v>0</v>
      </c>
      <c r="BG40" s="223">
        <v>0</v>
      </c>
      <c r="BH40" s="223">
        <v>0</v>
      </c>
      <c r="BI40" s="223">
        <v>0</v>
      </c>
      <c r="BJ40" s="223">
        <v>0</v>
      </c>
      <c r="BK40" s="223">
        <v>0</v>
      </c>
      <c r="BL40" s="223">
        <v>0</v>
      </c>
      <c r="BM40" s="223">
        <v>0</v>
      </c>
      <c r="BN40" s="223">
        <v>0</v>
      </c>
      <c r="BP40" s="223">
        <v>0</v>
      </c>
      <c r="BQ40" s="223">
        <v>0</v>
      </c>
      <c r="BR40" s="223">
        <v>0</v>
      </c>
      <c r="BS40" s="223">
        <v>0</v>
      </c>
      <c r="BT40" s="223">
        <v>0</v>
      </c>
      <c r="BU40" s="223">
        <v>0</v>
      </c>
      <c r="BV40" s="223">
        <v>0</v>
      </c>
      <c r="BW40" s="223">
        <v>0</v>
      </c>
      <c r="BX40" s="223">
        <v>0</v>
      </c>
      <c r="BY40" s="223">
        <v>0</v>
      </c>
      <c r="BZ40" s="223">
        <v>0</v>
      </c>
      <c r="CA40" s="223">
        <v>0</v>
      </c>
    </row>
    <row r="41" spans="1:80" x14ac:dyDescent="0.2">
      <c r="B41" s="198" t="s">
        <v>152</v>
      </c>
      <c r="C41" s="223">
        <f t="shared" si="34"/>
        <v>213736</v>
      </c>
      <c r="D41" s="223">
        <f t="shared" si="35"/>
        <v>81084.08</v>
      </c>
      <c r="E41" s="223">
        <f t="shared" si="36"/>
        <v>115312</v>
      </c>
      <c r="F41" s="223">
        <f t="shared" si="37"/>
        <v>115801</v>
      </c>
      <c r="G41" s="223">
        <f t="shared" si="38"/>
        <v>663311</v>
      </c>
      <c r="H41" s="223">
        <f t="shared" si="39"/>
        <v>235351</v>
      </c>
      <c r="I41" s="223">
        <f t="shared" si="40"/>
        <v>172527.47</v>
      </c>
      <c r="J41" s="223">
        <f t="shared" si="41"/>
        <v>619345</v>
      </c>
      <c r="K41" s="223">
        <f t="shared" si="42"/>
        <v>1489165.16</v>
      </c>
      <c r="L41" s="223">
        <f t="shared" si="43"/>
        <v>717724</v>
      </c>
      <c r="M41" s="223">
        <f t="shared" si="44"/>
        <v>290275</v>
      </c>
      <c r="N41" s="223">
        <f t="shared" si="45"/>
        <v>714955</v>
      </c>
      <c r="O41" s="224"/>
      <c r="P41" s="223">
        <v>213736</v>
      </c>
      <c r="Q41" s="223"/>
      <c r="R41" s="223">
        <v>115312</v>
      </c>
      <c r="S41" s="223">
        <v>115801</v>
      </c>
      <c r="T41" s="223">
        <v>340823</v>
      </c>
      <c r="U41" s="223">
        <v>235351</v>
      </c>
      <c r="V41" s="223">
        <v>172527.47</v>
      </c>
      <c r="W41" s="223">
        <v>137463</v>
      </c>
      <c r="X41" s="223">
        <v>127463</v>
      </c>
      <c r="Y41" s="223">
        <v>226602</v>
      </c>
      <c r="Z41" s="223">
        <v>126193</v>
      </c>
      <c r="AA41" s="223">
        <v>376070</v>
      </c>
      <c r="AB41" s="224"/>
      <c r="AC41" s="223"/>
      <c r="AD41" s="223">
        <v>81084.08</v>
      </c>
      <c r="AE41" s="223"/>
      <c r="AF41" s="223"/>
      <c r="AG41" s="223">
        <v>290708.00000000006</v>
      </c>
      <c r="AH41" s="223"/>
      <c r="AI41" s="223"/>
      <c r="AJ41" s="223">
        <v>481882</v>
      </c>
      <c r="AK41" s="223">
        <v>1361702.16</v>
      </c>
      <c r="AL41" s="223">
        <v>491122</v>
      </c>
      <c r="AM41" s="223">
        <v>164082</v>
      </c>
      <c r="AN41" s="223">
        <v>338885</v>
      </c>
      <c r="AO41" s="224"/>
      <c r="AP41" s="223">
        <v>0</v>
      </c>
      <c r="AQ41" s="223">
        <v>0</v>
      </c>
      <c r="AR41" s="223">
        <v>0</v>
      </c>
      <c r="AS41" s="223">
        <v>0</v>
      </c>
      <c r="AT41" s="223">
        <v>0</v>
      </c>
      <c r="AU41" s="223">
        <v>0</v>
      </c>
      <c r="AV41" s="223">
        <v>0</v>
      </c>
      <c r="AW41" s="223">
        <v>0</v>
      </c>
      <c r="AX41" s="223">
        <v>0</v>
      </c>
      <c r="AY41" s="223">
        <v>0</v>
      </c>
      <c r="AZ41" s="223">
        <v>0</v>
      </c>
      <c r="BA41" s="223">
        <v>0</v>
      </c>
      <c r="BB41" s="224"/>
      <c r="BC41" s="223">
        <v>0</v>
      </c>
      <c r="BD41" s="223">
        <v>0</v>
      </c>
      <c r="BE41" s="223">
        <v>0</v>
      </c>
      <c r="BF41" s="223">
        <v>0</v>
      </c>
      <c r="BG41" s="223">
        <v>31780</v>
      </c>
      <c r="BH41" s="223">
        <v>0</v>
      </c>
      <c r="BI41" s="223">
        <v>0</v>
      </c>
      <c r="BJ41" s="223">
        <v>0</v>
      </c>
      <c r="BK41" s="223">
        <v>0</v>
      </c>
      <c r="BL41" s="223">
        <v>0</v>
      </c>
      <c r="BM41" s="223">
        <v>0</v>
      </c>
      <c r="BN41" s="223">
        <v>0</v>
      </c>
      <c r="BP41" s="223">
        <v>0</v>
      </c>
      <c r="BQ41" s="223">
        <v>0</v>
      </c>
      <c r="BR41" s="223">
        <v>0</v>
      </c>
      <c r="BS41" s="223">
        <v>0</v>
      </c>
      <c r="BT41" s="223">
        <v>0</v>
      </c>
      <c r="BU41" s="223">
        <v>0</v>
      </c>
      <c r="BV41" s="223">
        <v>0</v>
      </c>
      <c r="BW41" s="223">
        <v>0</v>
      </c>
      <c r="BX41" s="223">
        <v>0</v>
      </c>
      <c r="BY41" s="223">
        <v>0</v>
      </c>
      <c r="BZ41" s="223">
        <v>0</v>
      </c>
      <c r="CA41" s="223">
        <v>0</v>
      </c>
    </row>
    <row r="42" spans="1:80" x14ac:dyDescent="0.2">
      <c r="B42" s="198" t="s">
        <v>153</v>
      </c>
      <c r="C42" s="223">
        <f t="shared" si="34"/>
        <v>133748</v>
      </c>
      <c r="D42" s="223">
        <f t="shared" si="35"/>
        <v>32242</v>
      </c>
      <c r="E42" s="223">
        <f t="shared" si="36"/>
        <v>66912</v>
      </c>
      <c r="F42" s="223">
        <f t="shared" si="37"/>
        <v>140186</v>
      </c>
      <c r="G42" s="223">
        <f t="shared" si="38"/>
        <v>0</v>
      </c>
      <c r="H42" s="223">
        <f t="shared" si="39"/>
        <v>142043</v>
      </c>
      <c r="I42" s="223">
        <f t="shared" si="40"/>
        <v>82636</v>
      </c>
      <c r="J42" s="223">
        <f t="shared" si="41"/>
        <v>269793</v>
      </c>
      <c r="K42" s="223">
        <f t="shared" si="42"/>
        <v>421605</v>
      </c>
      <c r="L42" s="223">
        <f t="shared" si="43"/>
        <v>82736</v>
      </c>
      <c r="M42" s="223">
        <f t="shared" si="44"/>
        <v>333670</v>
      </c>
      <c r="N42" s="223">
        <f t="shared" si="45"/>
        <v>97140</v>
      </c>
      <c r="O42" s="224"/>
      <c r="P42" s="223">
        <v>133748</v>
      </c>
      <c r="Q42" s="223">
        <v>32242</v>
      </c>
      <c r="R42" s="223">
        <v>66912</v>
      </c>
      <c r="S42" s="223">
        <v>140186</v>
      </c>
      <c r="T42" s="223"/>
      <c r="U42" s="223">
        <v>142043</v>
      </c>
      <c r="V42" s="223">
        <v>82636</v>
      </c>
      <c r="W42" s="223">
        <v>202547</v>
      </c>
      <c r="X42" s="223">
        <v>171605</v>
      </c>
      <c r="Y42" s="223">
        <v>82736</v>
      </c>
      <c r="Z42" s="223">
        <v>83670</v>
      </c>
      <c r="AA42" s="223">
        <v>97140</v>
      </c>
      <c r="AB42" s="224"/>
      <c r="AC42" s="223"/>
      <c r="AD42" s="223"/>
      <c r="AE42" s="223"/>
      <c r="AF42" s="223"/>
      <c r="AG42" s="223"/>
      <c r="AH42" s="223"/>
      <c r="AI42" s="223"/>
      <c r="AJ42" s="223">
        <v>67246</v>
      </c>
      <c r="AK42" s="223">
        <v>250000</v>
      </c>
      <c r="AL42" s="223"/>
      <c r="AM42" s="223">
        <v>250000</v>
      </c>
      <c r="AN42" s="223">
        <v>0</v>
      </c>
      <c r="AO42" s="224"/>
      <c r="AP42" s="223">
        <v>0</v>
      </c>
      <c r="AQ42" s="223">
        <v>0</v>
      </c>
      <c r="AR42" s="223">
        <v>0</v>
      </c>
      <c r="AS42" s="223">
        <v>0</v>
      </c>
      <c r="AT42" s="223">
        <v>0</v>
      </c>
      <c r="AU42" s="223">
        <v>0</v>
      </c>
      <c r="AV42" s="223">
        <v>0</v>
      </c>
      <c r="AW42" s="223">
        <v>0</v>
      </c>
      <c r="AX42" s="223">
        <v>0</v>
      </c>
      <c r="AY42" s="223">
        <v>0</v>
      </c>
      <c r="AZ42" s="223">
        <v>0</v>
      </c>
      <c r="BA42" s="223">
        <v>0</v>
      </c>
      <c r="BB42" s="224"/>
      <c r="BC42" s="223">
        <v>0</v>
      </c>
      <c r="BD42" s="223">
        <v>0</v>
      </c>
      <c r="BE42" s="223">
        <v>0</v>
      </c>
      <c r="BF42" s="223">
        <v>0</v>
      </c>
      <c r="BG42" s="223">
        <v>0</v>
      </c>
      <c r="BH42" s="223">
        <v>0</v>
      </c>
      <c r="BI42" s="223">
        <v>0</v>
      </c>
      <c r="BJ42" s="223">
        <v>0</v>
      </c>
      <c r="BK42" s="223">
        <v>0</v>
      </c>
      <c r="BL42" s="223">
        <v>0</v>
      </c>
      <c r="BM42" s="223">
        <v>0</v>
      </c>
      <c r="BN42" s="223">
        <v>0</v>
      </c>
      <c r="BP42" s="223">
        <v>0</v>
      </c>
      <c r="BQ42" s="223">
        <v>0</v>
      </c>
      <c r="BR42" s="223">
        <v>0</v>
      </c>
      <c r="BS42" s="223">
        <v>0</v>
      </c>
      <c r="BT42" s="223">
        <v>0</v>
      </c>
      <c r="BU42" s="223">
        <v>0</v>
      </c>
      <c r="BV42" s="223">
        <v>0</v>
      </c>
      <c r="BW42" s="223">
        <v>0</v>
      </c>
      <c r="BX42" s="223">
        <v>0</v>
      </c>
      <c r="BY42" s="223">
        <v>0</v>
      </c>
      <c r="BZ42" s="223">
        <v>0</v>
      </c>
      <c r="CA42" s="223">
        <v>0</v>
      </c>
    </row>
    <row r="43" spans="1:80" x14ac:dyDescent="0.2">
      <c r="B43" s="198" t="s">
        <v>154</v>
      </c>
      <c r="C43" s="223">
        <f t="shared" si="34"/>
        <v>37612486</v>
      </c>
      <c r="D43" s="223">
        <f t="shared" si="35"/>
        <v>399910.5</v>
      </c>
      <c r="E43" s="223">
        <f t="shared" si="36"/>
        <v>18199476.77</v>
      </c>
      <c r="F43" s="223">
        <f t="shared" si="37"/>
        <v>33404260.57</v>
      </c>
      <c r="G43" s="223">
        <f t="shared" si="38"/>
        <v>2285261</v>
      </c>
      <c r="H43" s="223">
        <f t="shared" si="39"/>
        <v>38761275.399999999</v>
      </c>
      <c r="I43" s="223">
        <f t="shared" si="40"/>
        <v>17429847.670000002</v>
      </c>
      <c r="J43" s="223">
        <f t="shared" si="41"/>
        <v>19736886.920000002</v>
      </c>
      <c r="K43" s="223">
        <f t="shared" si="42"/>
        <v>24956995.710000001</v>
      </c>
      <c r="L43" s="223">
        <f t="shared" si="43"/>
        <v>20680345.5</v>
      </c>
      <c r="M43" s="223">
        <f t="shared" si="44"/>
        <v>21999344.5</v>
      </c>
      <c r="N43" s="223">
        <f t="shared" si="45"/>
        <v>19109545.68</v>
      </c>
      <c r="O43" s="224"/>
      <c r="P43" s="223">
        <v>5857536</v>
      </c>
      <c r="Q43" s="223">
        <v>118492</v>
      </c>
      <c r="R43" s="223">
        <v>3558814.44</v>
      </c>
      <c r="S43" s="223">
        <v>6031764.1200000001</v>
      </c>
      <c r="T43" s="223">
        <v>1338181.5</v>
      </c>
      <c r="U43" s="223">
        <v>5045120.4000000004</v>
      </c>
      <c r="V43" s="223">
        <v>3387646.67</v>
      </c>
      <c r="W43" s="223">
        <v>3927594.92</v>
      </c>
      <c r="X43" s="223">
        <v>4864109.8600000003</v>
      </c>
      <c r="Y43" s="223">
        <v>4125986.5</v>
      </c>
      <c r="Z43" s="223">
        <v>3461698.5</v>
      </c>
      <c r="AA43" s="223">
        <v>3045228.6799999997</v>
      </c>
      <c r="AB43" s="224"/>
      <c r="AC43" s="223"/>
      <c r="AD43" s="223">
        <v>281418.5</v>
      </c>
      <c r="AE43" s="223">
        <v>720905.33</v>
      </c>
      <c r="AF43" s="223">
        <v>93626.45</v>
      </c>
      <c r="AG43" s="223">
        <v>44434.5</v>
      </c>
      <c r="AH43" s="223">
        <v>1607434</v>
      </c>
      <c r="AI43" s="223">
        <v>12000</v>
      </c>
      <c r="AJ43" s="223">
        <v>373104</v>
      </c>
      <c r="AK43" s="223">
        <v>522087.85</v>
      </c>
      <c r="AL43" s="223">
        <v>500000</v>
      </c>
      <c r="AM43" s="223">
        <v>740000</v>
      </c>
      <c r="AN43" s="223">
        <v>489795</v>
      </c>
      <c r="AO43" s="224"/>
      <c r="AP43" s="223">
        <v>31754950</v>
      </c>
      <c r="AQ43" s="223"/>
      <c r="AR43" s="223">
        <v>13919757</v>
      </c>
      <c r="AS43" s="223">
        <v>27278870</v>
      </c>
      <c r="AT43" s="223">
        <v>902645</v>
      </c>
      <c r="AU43" s="223">
        <v>32108721</v>
      </c>
      <c r="AV43" s="223">
        <v>14030201</v>
      </c>
      <c r="AW43" s="223">
        <v>15436188</v>
      </c>
      <c r="AX43" s="223">
        <v>19570798</v>
      </c>
      <c r="AY43" s="223">
        <v>16054359</v>
      </c>
      <c r="AZ43" s="223">
        <v>17797646</v>
      </c>
      <c r="BA43" s="223">
        <v>15574522</v>
      </c>
      <c r="BB43" s="224"/>
      <c r="BC43" s="223">
        <v>0</v>
      </c>
      <c r="BD43" s="223">
        <v>0</v>
      </c>
      <c r="BE43" s="223">
        <v>0</v>
      </c>
      <c r="BF43" s="223">
        <v>0</v>
      </c>
      <c r="BG43" s="223">
        <v>0</v>
      </c>
      <c r="BH43" s="223">
        <v>0</v>
      </c>
      <c r="BI43" s="223">
        <v>0</v>
      </c>
      <c r="BJ43" s="223">
        <v>0</v>
      </c>
      <c r="BK43" s="223">
        <v>0</v>
      </c>
      <c r="BL43" s="223">
        <v>0</v>
      </c>
      <c r="BM43" s="223">
        <v>0</v>
      </c>
      <c r="BN43" s="223">
        <v>0</v>
      </c>
      <c r="BP43" s="223">
        <v>0</v>
      </c>
      <c r="BQ43" s="223">
        <v>0</v>
      </c>
      <c r="BR43" s="223">
        <v>0</v>
      </c>
      <c r="BS43" s="223">
        <v>0</v>
      </c>
      <c r="BT43" s="223">
        <v>0</v>
      </c>
      <c r="BU43" s="223">
        <v>0</v>
      </c>
      <c r="BV43" s="223">
        <v>0</v>
      </c>
      <c r="BW43" s="223">
        <v>0</v>
      </c>
      <c r="BX43" s="223">
        <v>0</v>
      </c>
      <c r="BY43" s="223">
        <v>0</v>
      </c>
      <c r="BZ43" s="223">
        <v>0</v>
      </c>
      <c r="CA43" s="223">
        <v>0</v>
      </c>
    </row>
    <row r="44" spans="1:80" x14ac:dyDescent="0.2">
      <c r="B44" s="198" t="s">
        <v>155</v>
      </c>
      <c r="C44" s="223">
        <f t="shared" si="34"/>
        <v>1099651</v>
      </c>
      <c r="D44" s="223">
        <f t="shared" si="35"/>
        <v>418684.57</v>
      </c>
      <c r="E44" s="223">
        <f t="shared" si="36"/>
        <v>404065.23</v>
      </c>
      <c r="F44" s="223">
        <f t="shared" si="37"/>
        <v>782701.3</v>
      </c>
      <c r="G44" s="223">
        <f t="shared" si="38"/>
        <v>0</v>
      </c>
      <c r="H44" s="223">
        <f t="shared" si="39"/>
        <v>550770.44999999995</v>
      </c>
      <c r="I44" s="223">
        <f t="shared" si="40"/>
        <v>233952</v>
      </c>
      <c r="J44" s="223">
        <f t="shared" si="41"/>
        <v>0</v>
      </c>
      <c r="K44" s="223">
        <f t="shared" si="42"/>
        <v>1263635.3399999999</v>
      </c>
      <c r="L44" s="223">
        <f t="shared" si="43"/>
        <v>591225</v>
      </c>
      <c r="M44" s="223">
        <f t="shared" si="44"/>
        <v>828265</v>
      </c>
      <c r="N44" s="223">
        <f t="shared" si="45"/>
        <v>343742</v>
      </c>
      <c r="O44" s="224"/>
      <c r="P44" s="223">
        <v>499647</v>
      </c>
      <c r="Q44" s="223">
        <v>393585</v>
      </c>
      <c r="R44" s="223">
        <v>320057.06</v>
      </c>
      <c r="S44" s="223">
        <v>690870</v>
      </c>
      <c r="T44" s="223"/>
      <c r="U44" s="223">
        <v>532170.44999999995</v>
      </c>
      <c r="V44" s="223">
        <v>233952</v>
      </c>
      <c r="W44" s="223"/>
      <c r="X44" s="223">
        <v>803190.34</v>
      </c>
      <c r="Y44" s="223">
        <v>459790</v>
      </c>
      <c r="Z44" s="223">
        <v>265231</v>
      </c>
      <c r="AA44" s="223">
        <v>343742</v>
      </c>
      <c r="AB44" s="224"/>
      <c r="AC44" s="223">
        <v>600004</v>
      </c>
      <c r="AD44" s="223">
        <v>25099.57</v>
      </c>
      <c r="AE44" s="223">
        <v>84008.17</v>
      </c>
      <c r="AF44" s="223">
        <v>91831.3</v>
      </c>
      <c r="AG44" s="223"/>
      <c r="AH44" s="223">
        <v>18600</v>
      </c>
      <c r="AI44" s="223"/>
      <c r="AJ44" s="223"/>
      <c r="AK44" s="223">
        <v>460445</v>
      </c>
      <c r="AL44" s="223">
        <v>131435</v>
      </c>
      <c r="AM44" s="223">
        <v>563034</v>
      </c>
      <c r="AN44" s="223">
        <v>0</v>
      </c>
      <c r="AO44" s="224"/>
      <c r="AP44" s="223">
        <v>0</v>
      </c>
      <c r="AQ44" s="223">
        <v>0</v>
      </c>
      <c r="AR44" s="223">
        <v>0</v>
      </c>
      <c r="AS44" s="223">
        <v>0</v>
      </c>
      <c r="AT44" s="223">
        <v>0</v>
      </c>
      <c r="AU44" s="223">
        <v>0</v>
      </c>
      <c r="AV44" s="223">
        <v>0</v>
      </c>
      <c r="AW44" s="223">
        <v>0</v>
      </c>
      <c r="AX44" s="223">
        <v>0</v>
      </c>
      <c r="AY44" s="223">
        <v>0</v>
      </c>
      <c r="AZ44" s="223">
        <v>0</v>
      </c>
      <c r="BA44" s="223">
        <v>0</v>
      </c>
      <c r="BB44" s="224"/>
      <c r="BC44" s="223">
        <v>0</v>
      </c>
      <c r="BD44" s="223">
        <v>0</v>
      </c>
      <c r="BE44" s="223">
        <v>0</v>
      </c>
      <c r="BF44" s="223">
        <v>0</v>
      </c>
      <c r="BG44" s="223">
        <v>0</v>
      </c>
      <c r="BH44" s="223">
        <v>0</v>
      </c>
      <c r="BI44" s="223">
        <v>0</v>
      </c>
      <c r="BJ44" s="223">
        <v>0</v>
      </c>
      <c r="BK44" s="223">
        <v>0</v>
      </c>
      <c r="BL44" s="223">
        <v>0</v>
      </c>
      <c r="BM44" s="223">
        <v>0</v>
      </c>
      <c r="BN44" s="223">
        <v>0</v>
      </c>
      <c r="BP44" s="223">
        <v>0</v>
      </c>
      <c r="BQ44" s="223">
        <v>0</v>
      </c>
      <c r="BR44" s="223">
        <v>0</v>
      </c>
      <c r="BS44" s="223">
        <v>0</v>
      </c>
      <c r="BT44" s="223">
        <v>0</v>
      </c>
      <c r="BU44" s="223">
        <v>0</v>
      </c>
      <c r="BV44" s="223">
        <v>0</v>
      </c>
      <c r="BW44" s="223">
        <v>0</v>
      </c>
      <c r="BX44" s="223">
        <v>0</v>
      </c>
      <c r="BY44" s="223">
        <v>0</v>
      </c>
      <c r="BZ44" s="223">
        <v>0</v>
      </c>
      <c r="CA44" s="223">
        <v>0</v>
      </c>
    </row>
    <row r="45" spans="1:80" s="195" customFormat="1" ht="11.25" x14ac:dyDescent="0.2">
      <c r="A45" s="217"/>
      <c r="B45" s="195" t="s">
        <v>101</v>
      </c>
      <c r="C45" s="222">
        <f t="shared" si="34"/>
        <v>147354773.59999999</v>
      </c>
      <c r="D45" s="222">
        <f t="shared" si="35"/>
        <v>68190592.650000006</v>
      </c>
      <c r="E45" s="222">
        <f t="shared" si="36"/>
        <v>103846710.05</v>
      </c>
      <c r="F45" s="222">
        <f t="shared" si="37"/>
        <v>78880790.170000017</v>
      </c>
      <c r="G45" s="222">
        <f t="shared" si="38"/>
        <v>80386983.079999983</v>
      </c>
      <c r="H45" s="222">
        <f t="shared" si="39"/>
        <v>111483035.31999999</v>
      </c>
      <c r="I45" s="222">
        <f t="shared" si="40"/>
        <v>67150482.800000012</v>
      </c>
      <c r="J45" s="222">
        <f t="shared" si="41"/>
        <v>84517272.109999999</v>
      </c>
      <c r="K45" s="222">
        <f t="shared" si="42"/>
        <v>158956248.75999999</v>
      </c>
      <c r="L45" s="222">
        <f t="shared" si="43"/>
        <v>107873348.88</v>
      </c>
      <c r="M45" s="195">
        <f t="shared" si="44"/>
        <v>133761885.05999999</v>
      </c>
      <c r="N45" s="195">
        <f t="shared" si="45"/>
        <v>132687873.72000003</v>
      </c>
      <c r="O45" s="217"/>
      <c r="P45" s="222">
        <f>SUM(P46:P59)</f>
        <v>61740201.740000002</v>
      </c>
      <c r="Q45" s="222">
        <f t="shared" ref="Q45:AN45" si="50">SUM(Q46:Q59)</f>
        <v>4293534.9700000007</v>
      </c>
      <c r="R45" s="222">
        <f t="shared" si="50"/>
        <v>34186012.419999994</v>
      </c>
      <c r="S45" s="222">
        <f t="shared" si="50"/>
        <v>38993714.720000006</v>
      </c>
      <c r="T45" s="222">
        <f t="shared" si="50"/>
        <v>14875789.509999998</v>
      </c>
      <c r="U45" s="222">
        <f t="shared" si="50"/>
        <v>45122537.050000004</v>
      </c>
      <c r="V45" s="222">
        <f t="shared" si="50"/>
        <v>8510227.3399999999</v>
      </c>
      <c r="W45" s="222">
        <f t="shared" si="50"/>
        <v>36017802.18</v>
      </c>
      <c r="X45" s="222">
        <f t="shared" si="50"/>
        <v>52656889.740000002</v>
      </c>
      <c r="Y45" s="222">
        <f t="shared" si="50"/>
        <v>31989367.219999999</v>
      </c>
      <c r="Z45" s="222">
        <f t="shared" si="50"/>
        <v>36777306.329999998</v>
      </c>
      <c r="AA45" s="222">
        <f t="shared" si="50"/>
        <v>31784741.149999999</v>
      </c>
      <c r="AB45" s="217"/>
      <c r="AC45" s="222">
        <f t="shared" si="50"/>
        <v>84676346.359999999</v>
      </c>
      <c r="AD45" s="222">
        <f t="shared" si="50"/>
        <v>61252094.07</v>
      </c>
      <c r="AE45" s="222">
        <f t="shared" si="50"/>
        <v>67919128.679999992</v>
      </c>
      <c r="AF45" s="222">
        <f t="shared" si="50"/>
        <v>35470033.579999998</v>
      </c>
      <c r="AG45" s="222">
        <f t="shared" si="50"/>
        <v>63947404.099999994</v>
      </c>
      <c r="AH45" s="222">
        <f t="shared" si="50"/>
        <v>50365278.829999998</v>
      </c>
      <c r="AI45" s="222">
        <f t="shared" si="50"/>
        <v>55336333.590000011</v>
      </c>
      <c r="AJ45" s="222">
        <f t="shared" si="50"/>
        <v>45205093.379999995</v>
      </c>
      <c r="AK45" s="222">
        <f t="shared" si="50"/>
        <v>104251013.02</v>
      </c>
      <c r="AL45" s="222">
        <f t="shared" si="50"/>
        <v>66456245.240000002</v>
      </c>
      <c r="AM45" s="222">
        <f t="shared" si="50"/>
        <v>93954110.36999999</v>
      </c>
      <c r="AN45" s="222">
        <f t="shared" si="50"/>
        <v>102985351.04000002</v>
      </c>
      <c r="AO45" s="217"/>
      <c r="AP45" s="222">
        <f>SUM(AP46:AP59)</f>
        <v>96692</v>
      </c>
      <c r="AQ45" s="222">
        <f t="shared" ref="AQ45:BA45" si="51">SUM(AQ46:AQ59)</f>
        <v>0</v>
      </c>
      <c r="AR45" s="222">
        <f t="shared" si="51"/>
        <v>48346</v>
      </c>
      <c r="AS45" s="222">
        <f t="shared" si="51"/>
        <v>89051</v>
      </c>
      <c r="AT45" s="222">
        <f t="shared" si="51"/>
        <v>7641</v>
      </c>
      <c r="AU45" s="222">
        <f t="shared" si="51"/>
        <v>96692</v>
      </c>
      <c r="AV45" s="222">
        <f t="shared" si="51"/>
        <v>48346</v>
      </c>
      <c r="AW45" s="222">
        <f t="shared" si="51"/>
        <v>48346</v>
      </c>
      <c r="AX45" s="222">
        <f t="shared" si="51"/>
        <v>48346</v>
      </c>
      <c r="AY45" s="222">
        <f t="shared" si="51"/>
        <v>15282</v>
      </c>
      <c r="AZ45" s="222">
        <f t="shared" si="51"/>
        <v>81410</v>
      </c>
      <c r="BA45" s="222">
        <f t="shared" si="51"/>
        <v>25423</v>
      </c>
      <c r="BB45" s="217"/>
      <c r="BC45" s="222">
        <f>SUM(BC46:BC59)</f>
        <v>412000</v>
      </c>
      <c r="BD45" s="222">
        <f t="shared" ref="BD45:BN45" si="52">SUM(BD46:BD59)</f>
        <v>2644963.6100000003</v>
      </c>
      <c r="BE45" s="222">
        <f t="shared" si="52"/>
        <v>1200000</v>
      </c>
      <c r="BF45" s="222">
        <f t="shared" si="52"/>
        <v>678898.34</v>
      </c>
      <c r="BG45" s="222">
        <f t="shared" si="52"/>
        <v>-23550.29</v>
      </c>
      <c r="BH45" s="222">
        <f t="shared" si="52"/>
        <v>323548.33999999997</v>
      </c>
      <c r="BI45" s="222">
        <f t="shared" si="52"/>
        <v>2899999.87</v>
      </c>
      <c r="BJ45" s="222">
        <f t="shared" si="52"/>
        <v>2504701.5499999998</v>
      </c>
      <c r="BK45" s="222">
        <f t="shared" si="52"/>
        <v>1000000</v>
      </c>
      <c r="BL45" s="222">
        <f t="shared" si="52"/>
        <v>4437136.32</v>
      </c>
      <c r="BM45" s="222">
        <f t="shared" si="52"/>
        <v>2869965.36</v>
      </c>
      <c r="BN45" s="222">
        <f t="shared" si="52"/>
        <v>-2107641.4699999988</v>
      </c>
      <c r="BO45" s="217"/>
      <c r="BP45" s="222">
        <f>SUM(BP46:BP59)</f>
        <v>429533.5</v>
      </c>
      <c r="BQ45" s="222">
        <f t="shared" ref="BQ45:CA45" si="53">SUM(BQ46:BQ59)</f>
        <v>0</v>
      </c>
      <c r="BR45" s="222">
        <f t="shared" si="53"/>
        <v>493222.95</v>
      </c>
      <c r="BS45" s="222">
        <f t="shared" si="53"/>
        <v>3649092.53</v>
      </c>
      <c r="BT45" s="222">
        <f t="shared" si="53"/>
        <v>1579698.76</v>
      </c>
      <c r="BU45" s="222">
        <f t="shared" si="53"/>
        <v>15574979.100000001</v>
      </c>
      <c r="BV45" s="222">
        <f t="shared" si="53"/>
        <v>355576</v>
      </c>
      <c r="BW45" s="222">
        <f t="shared" si="53"/>
        <v>741329</v>
      </c>
      <c r="BX45" s="222">
        <f t="shared" si="53"/>
        <v>1000000</v>
      </c>
      <c r="BY45" s="222">
        <f t="shared" si="53"/>
        <v>4975318.0999999996</v>
      </c>
      <c r="BZ45" s="222">
        <f t="shared" si="53"/>
        <v>79093</v>
      </c>
      <c r="CA45" s="222">
        <f t="shared" si="53"/>
        <v>0</v>
      </c>
      <c r="CB45" s="217"/>
    </row>
    <row r="46" spans="1:80" x14ac:dyDescent="0.2">
      <c r="B46" s="204" t="s">
        <v>156</v>
      </c>
      <c r="C46" s="223">
        <f t="shared" si="34"/>
        <v>5527369.3900000006</v>
      </c>
      <c r="D46" s="223">
        <f t="shared" si="35"/>
        <v>1141209.6200000001</v>
      </c>
      <c r="E46" s="223">
        <f t="shared" si="36"/>
        <v>3903694.71</v>
      </c>
      <c r="F46" s="225">
        <f t="shared" si="37"/>
        <v>7506610.0499999998</v>
      </c>
      <c r="G46" s="225">
        <f t="shared" si="38"/>
        <v>1552060.3</v>
      </c>
      <c r="H46" s="225">
        <f t="shared" si="39"/>
        <v>16554774.959999999</v>
      </c>
      <c r="I46" s="223">
        <f t="shared" si="40"/>
        <v>873461.07000000007</v>
      </c>
      <c r="J46" s="223">
        <f t="shared" si="41"/>
        <v>7977750.3099999996</v>
      </c>
      <c r="K46" s="223">
        <f t="shared" si="42"/>
        <v>12953366.15</v>
      </c>
      <c r="L46" s="223">
        <f t="shared" si="43"/>
        <v>6273796.1099999994</v>
      </c>
      <c r="M46" s="223">
        <f t="shared" si="44"/>
        <v>44859038.049999997</v>
      </c>
      <c r="N46" s="223">
        <f t="shared" si="45"/>
        <v>39004997.719999999</v>
      </c>
      <c r="O46" s="224"/>
      <c r="P46" s="223">
        <v>3982429.39</v>
      </c>
      <c r="Q46" s="223">
        <v>996478.89</v>
      </c>
      <c r="R46" s="223">
        <v>2518101.6800000002</v>
      </c>
      <c r="S46" s="225">
        <v>3169725.05</v>
      </c>
      <c r="T46" s="225">
        <v>744788.8</v>
      </c>
      <c r="U46" s="225">
        <v>4422200.08</v>
      </c>
      <c r="V46" s="223">
        <v>311461.07</v>
      </c>
      <c r="W46" s="223">
        <v>4525485.43</v>
      </c>
      <c r="X46" s="223">
        <v>4365112.4000000004</v>
      </c>
      <c r="Y46" s="223">
        <v>4143191</v>
      </c>
      <c r="Z46" s="223">
        <v>5549719.5499999998</v>
      </c>
      <c r="AA46" s="223">
        <v>2685242</v>
      </c>
      <c r="AB46" s="224"/>
      <c r="AC46" s="223">
        <v>1544940</v>
      </c>
      <c r="AD46" s="223">
        <v>144730.73000000001</v>
      </c>
      <c r="AE46" s="223">
        <v>1385593.03</v>
      </c>
      <c r="AF46" s="225">
        <v>4336885</v>
      </c>
      <c r="AG46" s="225">
        <v>807271.5</v>
      </c>
      <c r="AH46" s="225">
        <v>12132574.879999999</v>
      </c>
      <c r="AI46" s="223">
        <v>562000</v>
      </c>
      <c r="AJ46" s="223">
        <v>3452264.88</v>
      </c>
      <c r="AK46" s="223">
        <v>8588253.75</v>
      </c>
      <c r="AL46" s="223">
        <v>2130605.11</v>
      </c>
      <c r="AM46" s="223">
        <v>39309318.5</v>
      </c>
      <c r="AN46" s="223">
        <v>36319755.719999999</v>
      </c>
      <c r="AO46" s="224"/>
      <c r="AP46" s="223">
        <v>0</v>
      </c>
      <c r="AQ46" s="223">
        <v>0</v>
      </c>
      <c r="AR46" s="223">
        <v>0</v>
      </c>
      <c r="AS46" s="225">
        <v>0</v>
      </c>
      <c r="AT46" s="225">
        <v>0</v>
      </c>
      <c r="AU46" s="225">
        <v>0</v>
      </c>
      <c r="AV46" s="223">
        <v>0</v>
      </c>
      <c r="AW46" s="223">
        <v>0</v>
      </c>
      <c r="AX46" s="223">
        <v>0</v>
      </c>
      <c r="AY46" s="223">
        <v>0</v>
      </c>
      <c r="AZ46" s="223"/>
      <c r="BA46" s="223">
        <v>0</v>
      </c>
      <c r="BB46" s="224"/>
      <c r="BC46" s="223">
        <v>0</v>
      </c>
      <c r="BD46" s="223">
        <v>0</v>
      </c>
      <c r="BE46" s="223">
        <v>0</v>
      </c>
      <c r="BF46" s="225">
        <v>0</v>
      </c>
      <c r="BG46" s="225">
        <v>0</v>
      </c>
      <c r="BH46" s="225">
        <v>0</v>
      </c>
      <c r="BI46" s="223">
        <v>0</v>
      </c>
      <c r="BJ46" s="223">
        <v>0</v>
      </c>
      <c r="BK46" s="223">
        <v>0</v>
      </c>
      <c r="BL46" s="223">
        <v>0</v>
      </c>
      <c r="BM46" s="223">
        <v>0</v>
      </c>
      <c r="BN46" s="223">
        <v>0</v>
      </c>
      <c r="BP46" s="223">
        <v>0</v>
      </c>
      <c r="BQ46" s="223">
        <v>0</v>
      </c>
      <c r="BR46" s="223">
        <v>0</v>
      </c>
      <c r="BS46" s="225">
        <v>0</v>
      </c>
      <c r="BT46" s="225">
        <v>0</v>
      </c>
      <c r="BU46" s="225">
        <v>0</v>
      </c>
      <c r="BV46" s="223">
        <v>0</v>
      </c>
      <c r="BW46" s="223">
        <v>0</v>
      </c>
      <c r="BX46" s="223">
        <v>0</v>
      </c>
      <c r="BY46" s="223">
        <v>0</v>
      </c>
      <c r="BZ46" s="223">
        <v>0</v>
      </c>
      <c r="CA46" s="223">
        <v>0</v>
      </c>
    </row>
    <row r="47" spans="1:80" x14ac:dyDescent="0.2">
      <c r="B47" s="198" t="s">
        <v>157</v>
      </c>
      <c r="C47" s="223">
        <f t="shared" si="34"/>
        <v>207600</v>
      </c>
      <c r="D47" s="223">
        <f t="shared" si="35"/>
        <v>0</v>
      </c>
      <c r="E47" s="223">
        <f t="shared" si="36"/>
        <v>84511</v>
      </c>
      <c r="F47" s="223">
        <f t="shared" si="37"/>
        <v>169103</v>
      </c>
      <c r="G47" s="223">
        <f t="shared" si="38"/>
        <v>0</v>
      </c>
      <c r="H47" s="223">
        <f t="shared" si="39"/>
        <v>171834</v>
      </c>
      <c r="I47" s="223">
        <f t="shared" si="40"/>
        <v>0</v>
      </c>
      <c r="J47" s="223">
        <f t="shared" si="41"/>
        <v>378576.38</v>
      </c>
      <c r="K47" s="223">
        <f t="shared" si="42"/>
        <v>800922</v>
      </c>
      <c r="L47" s="223">
        <f t="shared" si="43"/>
        <v>163912.90000000002</v>
      </c>
      <c r="M47" s="223">
        <f t="shared" si="44"/>
        <v>250000</v>
      </c>
      <c r="N47" s="223">
        <f t="shared" si="45"/>
        <v>162937</v>
      </c>
      <c r="O47" s="224"/>
      <c r="P47" s="223">
        <v>207600</v>
      </c>
      <c r="Q47" s="223"/>
      <c r="R47" s="223">
        <v>84511</v>
      </c>
      <c r="S47" s="223">
        <v>169103</v>
      </c>
      <c r="T47" s="223"/>
      <c r="U47" s="223">
        <v>171834</v>
      </c>
      <c r="V47" s="223"/>
      <c r="W47" s="223">
        <v>134501.38</v>
      </c>
      <c r="X47" s="223">
        <v>180297</v>
      </c>
      <c r="Y47" s="223">
        <v>143913.04</v>
      </c>
      <c r="Z47" s="223"/>
      <c r="AA47" s="223">
        <v>162937</v>
      </c>
      <c r="AB47" s="224"/>
      <c r="AC47" s="223"/>
      <c r="AD47" s="223"/>
      <c r="AE47" s="223"/>
      <c r="AF47" s="223"/>
      <c r="AG47" s="223"/>
      <c r="AH47" s="223"/>
      <c r="AI47" s="223"/>
      <c r="AJ47" s="223">
        <v>244075</v>
      </c>
      <c r="AK47" s="223">
        <v>620625</v>
      </c>
      <c r="AL47" s="223">
        <v>19999.86</v>
      </c>
      <c r="AM47" s="223">
        <v>250000</v>
      </c>
      <c r="AN47" s="223">
        <v>0</v>
      </c>
      <c r="AO47" s="224"/>
      <c r="AP47" s="223">
        <v>0</v>
      </c>
      <c r="AQ47" s="223">
        <v>0</v>
      </c>
      <c r="AR47" s="223">
        <v>0</v>
      </c>
      <c r="AS47" s="223">
        <v>0</v>
      </c>
      <c r="AT47" s="223">
        <v>0</v>
      </c>
      <c r="AU47" s="223">
        <v>0</v>
      </c>
      <c r="AV47" s="223">
        <v>0</v>
      </c>
      <c r="AW47" s="223">
        <v>0</v>
      </c>
      <c r="AX47" s="223">
        <v>0</v>
      </c>
      <c r="AY47" s="223">
        <v>0</v>
      </c>
      <c r="AZ47" s="223"/>
      <c r="BA47" s="223">
        <v>0</v>
      </c>
      <c r="BB47" s="224"/>
      <c r="BC47" s="223">
        <v>0</v>
      </c>
      <c r="BD47" s="223">
        <v>0</v>
      </c>
      <c r="BE47" s="223">
        <v>0</v>
      </c>
      <c r="BF47" s="223">
        <v>0</v>
      </c>
      <c r="BG47" s="223">
        <v>0</v>
      </c>
      <c r="BH47" s="223">
        <v>0</v>
      </c>
      <c r="BI47" s="223">
        <v>0</v>
      </c>
      <c r="BJ47" s="223">
        <v>0</v>
      </c>
      <c r="BK47" s="223">
        <v>0</v>
      </c>
      <c r="BL47" s="223">
        <v>0</v>
      </c>
      <c r="BM47" s="223">
        <v>0</v>
      </c>
      <c r="BN47" s="223">
        <v>0</v>
      </c>
      <c r="BP47" s="223">
        <v>0</v>
      </c>
      <c r="BQ47" s="223">
        <v>0</v>
      </c>
      <c r="BR47" s="223">
        <v>0</v>
      </c>
      <c r="BS47" s="223">
        <v>0</v>
      </c>
      <c r="BT47" s="223">
        <v>0</v>
      </c>
      <c r="BU47" s="223">
        <v>0</v>
      </c>
      <c r="BV47" s="223">
        <v>0</v>
      </c>
      <c r="BW47" s="223">
        <v>0</v>
      </c>
      <c r="BX47" s="223">
        <v>0</v>
      </c>
      <c r="BY47" s="223">
        <v>0</v>
      </c>
      <c r="BZ47" s="223">
        <v>0</v>
      </c>
      <c r="CA47" s="223">
        <v>0</v>
      </c>
    </row>
    <row r="48" spans="1:80" x14ac:dyDescent="0.2">
      <c r="B48" s="198" t="s">
        <v>158</v>
      </c>
      <c r="C48" s="223">
        <f t="shared" si="34"/>
        <v>7672454.0999999996</v>
      </c>
      <c r="D48" s="223">
        <f t="shared" si="35"/>
        <v>302595.5</v>
      </c>
      <c r="E48" s="223">
        <f t="shared" si="36"/>
        <v>2356746.7899999996</v>
      </c>
      <c r="F48" s="223">
        <f t="shared" si="37"/>
        <v>1768365</v>
      </c>
      <c r="G48" s="223">
        <f t="shared" si="38"/>
        <v>681235.72</v>
      </c>
      <c r="H48" s="223">
        <f t="shared" si="39"/>
        <v>5822968.6799999997</v>
      </c>
      <c r="I48" s="223">
        <f t="shared" si="40"/>
        <v>272409.02</v>
      </c>
      <c r="J48" s="223">
        <f t="shared" si="41"/>
        <v>6680397.1299999999</v>
      </c>
      <c r="K48" s="223">
        <f t="shared" si="42"/>
        <v>3900824.7199999997</v>
      </c>
      <c r="L48" s="223">
        <f t="shared" si="43"/>
        <v>1750787</v>
      </c>
      <c r="M48" s="223">
        <f t="shared" si="44"/>
        <v>1415946</v>
      </c>
      <c r="N48" s="223">
        <f t="shared" si="45"/>
        <v>311889</v>
      </c>
      <c r="O48" s="224"/>
      <c r="P48" s="223">
        <v>1845549.1</v>
      </c>
      <c r="Q48" s="223">
        <v>299309.5</v>
      </c>
      <c r="R48" s="223">
        <v>2282540.2599999998</v>
      </c>
      <c r="S48" s="223">
        <v>1438365</v>
      </c>
      <c r="T48" s="223">
        <v>445907.72</v>
      </c>
      <c r="U48" s="223">
        <v>3770195.6799999997</v>
      </c>
      <c r="V48" s="223">
        <v>-748000</v>
      </c>
      <c r="W48" s="223">
        <v>1593864.5</v>
      </c>
      <c r="X48" s="223">
        <v>1352150.51</v>
      </c>
      <c r="Y48" s="223">
        <v>1600613</v>
      </c>
      <c r="Z48" s="223">
        <v>577000</v>
      </c>
      <c r="AA48" s="223">
        <v>76797</v>
      </c>
      <c r="AB48" s="224"/>
      <c r="AC48" s="223">
        <v>5826905</v>
      </c>
      <c r="AD48" s="223">
        <v>3286</v>
      </c>
      <c r="AE48" s="223">
        <v>74206.53</v>
      </c>
      <c r="AF48" s="223">
        <v>330000</v>
      </c>
      <c r="AG48" s="223">
        <v>235328</v>
      </c>
      <c r="AH48" s="223">
        <v>2052773</v>
      </c>
      <c r="AI48" s="223">
        <v>1020409.02</v>
      </c>
      <c r="AJ48" s="223">
        <v>5086532.63</v>
      </c>
      <c r="AK48" s="223">
        <v>2548674.21</v>
      </c>
      <c r="AL48" s="223">
        <v>150174</v>
      </c>
      <c r="AM48" s="223">
        <v>838946</v>
      </c>
      <c r="AN48" s="223">
        <v>235092</v>
      </c>
      <c r="AO48" s="224"/>
      <c r="AP48" s="223">
        <v>0</v>
      </c>
      <c r="AQ48" s="223">
        <v>0</v>
      </c>
      <c r="AR48" s="223">
        <v>0</v>
      </c>
      <c r="AS48" s="223">
        <v>0</v>
      </c>
      <c r="AT48" s="223">
        <v>0</v>
      </c>
      <c r="AU48" s="223">
        <v>0</v>
      </c>
      <c r="AV48" s="223">
        <v>0</v>
      </c>
      <c r="AW48" s="223">
        <v>0</v>
      </c>
      <c r="AX48" s="223">
        <v>0</v>
      </c>
      <c r="AY48" s="223">
        <v>0</v>
      </c>
      <c r="AZ48" s="223"/>
      <c r="BA48" s="223">
        <v>0</v>
      </c>
      <c r="BB48" s="224"/>
      <c r="BC48" s="223">
        <v>0</v>
      </c>
      <c r="BD48" s="223">
        <v>0</v>
      </c>
      <c r="BE48" s="223">
        <v>0</v>
      </c>
      <c r="BF48" s="223">
        <v>0</v>
      </c>
      <c r="BG48" s="223">
        <v>0</v>
      </c>
      <c r="BH48" s="223">
        <v>0</v>
      </c>
      <c r="BI48" s="223">
        <v>0</v>
      </c>
      <c r="BJ48" s="223">
        <v>0</v>
      </c>
      <c r="BK48" s="223">
        <v>0</v>
      </c>
      <c r="BL48" s="223">
        <v>0</v>
      </c>
      <c r="BM48" s="223">
        <v>0</v>
      </c>
      <c r="BN48" s="223">
        <v>0</v>
      </c>
      <c r="BP48" s="223">
        <v>0</v>
      </c>
      <c r="BQ48" s="223">
        <v>0</v>
      </c>
      <c r="BR48" s="223">
        <v>0</v>
      </c>
      <c r="BS48" s="223">
        <v>0</v>
      </c>
      <c r="BT48" s="223">
        <v>0</v>
      </c>
      <c r="BU48" s="223">
        <v>0</v>
      </c>
      <c r="BV48" s="223">
        <v>0</v>
      </c>
      <c r="BW48" s="223">
        <v>0</v>
      </c>
      <c r="BX48" s="223">
        <v>0</v>
      </c>
      <c r="BY48" s="223">
        <v>0</v>
      </c>
      <c r="BZ48" s="223">
        <v>0</v>
      </c>
      <c r="CA48" s="223">
        <v>0</v>
      </c>
    </row>
    <row r="49" spans="1:80" x14ac:dyDescent="0.2">
      <c r="B49" s="198" t="s">
        <v>159</v>
      </c>
      <c r="C49" s="223">
        <f t="shared" si="34"/>
        <v>234912</v>
      </c>
      <c r="D49" s="223">
        <f t="shared" si="35"/>
        <v>0</v>
      </c>
      <c r="E49" s="223">
        <f t="shared" si="36"/>
        <v>117406</v>
      </c>
      <c r="F49" s="223">
        <f t="shared" si="37"/>
        <v>232733</v>
      </c>
      <c r="G49" s="223">
        <f t="shared" si="38"/>
        <v>28811</v>
      </c>
      <c r="H49" s="223">
        <f t="shared" si="39"/>
        <v>246191</v>
      </c>
      <c r="I49" s="223">
        <f t="shared" si="40"/>
        <v>48346</v>
      </c>
      <c r="J49" s="223">
        <f t="shared" si="41"/>
        <v>321622</v>
      </c>
      <c r="K49" s="223">
        <f t="shared" si="42"/>
        <v>391114</v>
      </c>
      <c r="L49" s="223">
        <f t="shared" si="43"/>
        <v>508882</v>
      </c>
      <c r="M49" s="223">
        <f t="shared" si="44"/>
        <v>81410</v>
      </c>
      <c r="N49" s="223">
        <f t="shared" si="45"/>
        <v>202032</v>
      </c>
      <c r="O49" s="224"/>
      <c r="P49" s="223">
        <v>138220</v>
      </c>
      <c r="Q49" s="223"/>
      <c r="R49" s="223">
        <v>69060</v>
      </c>
      <c r="S49" s="223">
        <v>143682</v>
      </c>
      <c r="T49" s="223">
        <v>21170</v>
      </c>
      <c r="U49" s="223">
        <v>149499</v>
      </c>
      <c r="V49" s="223"/>
      <c r="W49" s="223">
        <v>73407</v>
      </c>
      <c r="X49" s="223">
        <v>167450</v>
      </c>
      <c r="Y49" s="223">
        <v>120942</v>
      </c>
      <c r="Z49" s="223"/>
      <c r="AA49" s="223">
        <v>176609</v>
      </c>
      <c r="AB49" s="224"/>
      <c r="AC49" s="223"/>
      <c r="AD49" s="223"/>
      <c r="AE49" s="223"/>
      <c r="AF49" s="223"/>
      <c r="AG49" s="223"/>
      <c r="AH49" s="223"/>
      <c r="AI49" s="223"/>
      <c r="AJ49" s="223">
        <v>199869</v>
      </c>
      <c r="AK49" s="223">
        <v>175318</v>
      </c>
      <c r="AL49" s="223">
        <v>372658</v>
      </c>
      <c r="AM49" s="223"/>
      <c r="AN49" s="223">
        <v>0</v>
      </c>
      <c r="AO49" s="224"/>
      <c r="AP49" s="223">
        <v>96692</v>
      </c>
      <c r="AQ49" s="223">
        <v>0</v>
      </c>
      <c r="AR49" s="223">
        <v>48346</v>
      </c>
      <c r="AS49" s="223">
        <v>89051</v>
      </c>
      <c r="AT49" s="223">
        <v>7641</v>
      </c>
      <c r="AU49" s="223">
        <v>96692</v>
      </c>
      <c r="AV49" s="223">
        <v>48346</v>
      </c>
      <c r="AW49" s="223">
        <v>48346</v>
      </c>
      <c r="AX49" s="223">
        <v>48346</v>
      </c>
      <c r="AY49" s="223">
        <v>15282</v>
      </c>
      <c r="AZ49" s="223">
        <v>81410</v>
      </c>
      <c r="BA49" s="223">
        <v>25423</v>
      </c>
      <c r="BB49" s="224"/>
      <c r="BC49" s="223">
        <v>0</v>
      </c>
      <c r="BD49" s="223">
        <v>0</v>
      </c>
      <c r="BE49" s="223">
        <v>0</v>
      </c>
      <c r="BF49" s="223">
        <v>0</v>
      </c>
      <c r="BG49" s="223">
        <v>0</v>
      </c>
      <c r="BH49" s="223">
        <v>0</v>
      </c>
      <c r="BI49" s="223">
        <v>0</v>
      </c>
      <c r="BJ49" s="223">
        <v>0</v>
      </c>
      <c r="BK49" s="223">
        <v>0</v>
      </c>
      <c r="BL49" s="223">
        <v>0</v>
      </c>
      <c r="BM49" s="223">
        <v>0</v>
      </c>
      <c r="BN49" s="223">
        <v>0</v>
      </c>
      <c r="BP49" s="223">
        <v>0</v>
      </c>
      <c r="BQ49" s="223">
        <v>0</v>
      </c>
      <c r="BR49" s="223">
        <v>0</v>
      </c>
      <c r="BS49" s="223">
        <v>0</v>
      </c>
      <c r="BT49" s="223">
        <v>0</v>
      </c>
      <c r="BU49" s="223">
        <v>0</v>
      </c>
      <c r="BV49" s="223">
        <v>0</v>
      </c>
      <c r="BW49" s="223">
        <v>0</v>
      </c>
      <c r="BX49" s="223">
        <v>0</v>
      </c>
      <c r="BY49" s="223">
        <v>0</v>
      </c>
      <c r="BZ49" s="223">
        <v>0</v>
      </c>
      <c r="CA49" s="223">
        <v>0</v>
      </c>
    </row>
    <row r="50" spans="1:80" x14ac:dyDescent="0.2">
      <c r="B50" s="198" t="s">
        <v>160</v>
      </c>
      <c r="C50" s="223">
        <f t="shared" si="34"/>
        <v>24627085</v>
      </c>
      <c r="D50" s="223">
        <f t="shared" si="35"/>
        <v>922512.52999999991</v>
      </c>
      <c r="E50" s="223">
        <f t="shared" si="36"/>
        <v>9150596.9299999997</v>
      </c>
      <c r="F50" s="225">
        <f t="shared" si="37"/>
        <v>17922858.840000004</v>
      </c>
      <c r="G50" s="225">
        <f t="shared" si="38"/>
        <v>64144360.789999992</v>
      </c>
      <c r="H50" s="225">
        <f t="shared" si="39"/>
        <v>12634320.530000001</v>
      </c>
      <c r="I50" s="223">
        <f t="shared" si="40"/>
        <v>1555628.71</v>
      </c>
      <c r="J50" s="223">
        <f t="shared" si="41"/>
        <v>12332206.060000001</v>
      </c>
      <c r="K50" s="223">
        <f t="shared" si="42"/>
        <v>21985409.489999998</v>
      </c>
      <c r="L50" s="223">
        <f t="shared" si="43"/>
        <v>13911564.460000001</v>
      </c>
      <c r="M50" s="223">
        <f t="shared" si="44"/>
        <v>14525399.189999999</v>
      </c>
      <c r="N50" s="223">
        <f t="shared" si="45"/>
        <v>12642831.720000001</v>
      </c>
      <c r="O50" s="224"/>
      <c r="P50" s="223">
        <v>24255515</v>
      </c>
      <c r="Q50" s="223">
        <v>220197.34</v>
      </c>
      <c r="R50" s="223">
        <v>6978959</v>
      </c>
      <c r="S50" s="225">
        <v>17292043.080000002</v>
      </c>
      <c r="T50" s="225">
        <v>12879643.129999999</v>
      </c>
      <c r="U50" s="225">
        <v>12172322.4</v>
      </c>
      <c r="V50" s="223">
        <v>443178.18</v>
      </c>
      <c r="W50" s="223">
        <v>11291875.83</v>
      </c>
      <c r="X50" s="223">
        <v>21578425</v>
      </c>
      <c r="Y50" s="223">
        <v>10903368.5</v>
      </c>
      <c r="Z50" s="223">
        <v>11184074.5</v>
      </c>
      <c r="AA50" s="223">
        <v>11400637</v>
      </c>
      <c r="AB50" s="224"/>
      <c r="AC50" s="223">
        <v>371570</v>
      </c>
      <c r="AD50" s="223">
        <v>702315.19</v>
      </c>
      <c r="AE50" s="223">
        <v>2171637.9299999997</v>
      </c>
      <c r="AF50" s="225">
        <v>275465.76</v>
      </c>
      <c r="AG50" s="225">
        <v>51264717.659999996</v>
      </c>
      <c r="AH50" s="225">
        <v>461998.13</v>
      </c>
      <c r="AI50" s="223">
        <v>1112450.53</v>
      </c>
      <c r="AJ50" s="223">
        <v>1040330.23</v>
      </c>
      <c r="AK50" s="223">
        <v>406984.49</v>
      </c>
      <c r="AL50" s="223">
        <v>2967695.96</v>
      </c>
      <c r="AM50" s="223">
        <v>2693574.69</v>
      </c>
      <c r="AN50" s="223">
        <v>502194.72000000009</v>
      </c>
      <c r="AO50" s="224"/>
      <c r="AP50" s="223">
        <v>0</v>
      </c>
      <c r="AQ50" s="223">
        <v>0</v>
      </c>
      <c r="AR50" s="223">
        <v>0</v>
      </c>
      <c r="AS50" s="225">
        <v>0</v>
      </c>
      <c r="AT50" s="225">
        <v>0</v>
      </c>
      <c r="AU50" s="225">
        <v>0</v>
      </c>
      <c r="AV50" s="223">
        <v>0</v>
      </c>
      <c r="AW50" s="223">
        <v>0</v>
      </c>
      <c r="AX50" s="223">
        <v>0</v>
      </c>
      <c r="AY50" s="223">
        <v>0</v>
      </c>
      <c r="AZ50" s="223">
        <v>0</v>
      </c>
      <c r="BA50" s="223">
        <v>0</v>
      </c>
      <c r="BB50" s="224"/>
      <c r="BC50" s="223"/>
      <c r="BD50" s="223"/>
      <c r="BE50" s="223"/>
      <c r="BF50" s="225">
        <v>355350</v>
      </c>
      <c r="BG50" s="225"/>
      <c r="BH50" s="225"/>
      <c r="BI50" s="223"/>
      <c r="BJ50" s="223">
        <v>0</v>
      </c>
      <c r="BK50" s="223"/>
      <c r="BL50" s="223">
        <v>40500</v>
      </c>
      <c r="BM50" s="223">
        <v>647750</v>
      </c>
      <c r="BN50" s="223">
        <v>740000</v>
      </c>
      <c r="BP50" s="223">
        <v>0</v>
      </c>
      <c r="BQ50" s="223">
        <v>0</v>
      </c>
      <c r="BR50" s="223">
        <v>0</v>
      </c>
      <c r="BS50" s="225">
        <v>0</v>
      </c>
      <c r="BT50" s="225">
        <v>0</v>
      </c>
      <c r="BU50" s="225">
        <v>0</v>
      </c>
      <c r="BV50" s="223">
        <v>0</v>
      </c>
      <c r="BW50" s="223">
        <v>0</v>
      </c>
      <c r="BX50" s="223">
        <v>0</v>
      </c>
      <c r="BY50" s="223">
        <v>0</v>
      </c>
      <c r="BZ50" s="223">
        <v>0</v>
      </c>
      <c r="CA50" s="223">
        <v>0</v>
      </c>
    </row>
    <row r="51" spans="1:80" x14ac:dyDescent="0.2">
      <c r="B51" s="204" t="s">
        <v>161</v>
      </c>
      <c r="C51" s="223">
        <f t="shared" si="34"/>
        <v>0</v>
      </c>
      <c r="D51" s="223">
        <f t="shared" si="35"/>
        <v>319573</v>
      </c>
      <c r="E51" s="223">
        <f t="shared" si="36"/>
        <v>413246</v>
      </c>
      <c r="F51" s="225">
        <f t="shared" si="37"/>
        <v>624900</v>
      </c>
      <c r="G51" s="225">
        <f t="shared" si="38"/>
        <v>200355</v>
      </c>
      <c r="H51" s="225">
        <f t="shared" si="39"/>
        <v>610535</v>
      </c>
      <c r="I51" s="223">
        <f t="shared" si="40"/>
        <v>0</v>
      </c>
      <c r="J51" s="223">
        <f t="shared" si="41"/>
        <v>307566</v>
      </c>
      <c r="K51" s="223">
        <f t="shared" si="42"/>
        <v>781127</v>
      </c>
      <c r="L51" s="223">
        <f t="shared" si="43"/>
        <v>490350</v>
      </c>
      <c r="M51" s="223">
        <f t="shared" si="44"/>
        <v>1047359</v>
      </c>
      <c r="N51" s="223">
        <f t="shared" si="45"/>
        <v>349502</v>
      </c>
      <c r="O51" s="224"/>
      <c r="P51" s="223"/>
      <c r="Q51" s="223">
        <v>319573</v>
      </c>
      <c r="R51" s="223">
        <v>413246</v>
      </c>
      <c r="S51" s="225">
        <v>624900</v>
      </c>
      <c r="T51" s="225">
        <v>200355</v>
      </c>
      <c r="U51" s="225">
        <v>610535</v>
      </c>
      <c r="V51" s="223"/>
      <c r="W51" s="223">
        <v>307566</v>
      </c>
      <c r="X51" s="223">
        <v>781127</v>
      </c>
      <c r="Y51" s="223"/>
      <c r="Z51" s="223">
        <v>818623</v>
      </c>
      <c r="AA51" s="223">
        <v>349502</v>
      </c>
      <c r="AB51" s="224"/>
      <c r="AC51" s="223"/>
      <c r="AD51" s="223"/>
      <c r="AE51" s="223"/>
      <c r="AF51" s="225"/>
      <c r="AG51" s="225"/>
      <c r="AH51" s="225"/>
      <c r="AI51" s="223"/>
      <c r="AJ51" s="223"/>
      <c r="AK51" s="223"/>
      <c r="AL51" s="223">
        <v>490350</v>
      </c>
      <c r="AM51" s="223">
        <v>228736</v>
      </c>
      <c r="AN51" s="223">
        <v>0</v>
      </c>
      <c r="AO51" s="224"/>
      <c r="AP51" s="223">
        <v>0</v>
      </c>
      <c r="AQ51" s="223">
        <v>0</v>
      </c>
      <c r="AR51" s="223">
        <v>0</v>
      </c>
      <c r="AS51" s="225">
        <v>0</v>
      </c>
      <c r="AT51" s="225">
        <v>0</v>
      </c>
      <c r="AU51" s="225">
        <v>0</v>
      </c>
      <c r="AV51" s="223">
        <v>0</v>
      </c>
      <c r="AW51" s="223">
        <v>0</v>
      </c>
      <c r="AX51" s="223">
        <v>0</v>
      </c>
      <c r="AY51" s="223">
        <v>0</v>
      </c>
      <c r="AZ51" s="223">
        <v>0</v>
      </c>
      <c r="BA51" s="223">
        <v>0</v>
      </c>
      <c r="BB51" s="224"/>
      <c r="BC51" s="223">
        <v>0</v>
      </c>
      <c r="BD51" s="223">
        <v>0</v>
      </c>
      <c r="BE51" s="223">
        <v>0</v>
      </c>
      <c r="BF51" s="225">
        <v>0</v>
      </c>
      <c r="BG51" s="225">
        <v>0</v>
      </c>
      <c r="BH51" s="225">
        <v>0</v>
      </c>
      <c r="BI51" s="223">
        <v>0</v>
      </c>
      <c r="BJ51" s="223">
        <v>0</v>
      </c>
      <c r="BK51" s="223">
        <v>0</v>
      </c>
      <c r="BL51" s="223">
        <v>0</v>
      </c>
      <c r="BM51" s="223">
        <v>0</v>
      </c>
      <c r="BN51" s="223">
        <v>0</v>
      </c>
      <c r="BP51" s="223">
        <v>0</v>
      </c>
      <c r="BQ51" s="223">
        <v>0</v>
      </c>
      <c r="BR51" s="223">
        <v>0</v>
      </c>
      <c r="BS51" s="225">
        <v>0</v>
      </c>
      <c r="BT51" s="225">
        <v>0</v>
      </c>
      <c r="BU51" s="225">
        <v>0</v>
      </c>
      <c r="BV51" s="223">
        <v>0</v>
      </c>
      <c r="BW51" s="223">
        <v>0</v>
      </c>
      <c r="BX51" s="223">
        <v>0</v>
      </c>
      <c r="BY51" s="223">
        <v>0</v>
      </c>
      <c r="BZ51" s="223">
        <v>0</v>
      </c>
      <c r="CA51" s="223">
        <v>0</v>
      </c>
    </row>
    <row r="52" spans="1:80" x14ac:dyDescent="0.2">
      <c r="B52" s="204" t="s">
        <v>342</v>
      </c>
      <c r="C52" s="225">
        <f t="shared" si="34"/>
        <v>1114335</v>
      </c>
      <c r="D52" s="225">
        <f t="shared" si="35"/>
        <v>1602504.61</v>
      </c>
      <c r="E52" s="225">
        <f t="shared" si="36"/>
        <v>3337909</v>
      </c>
      <c r="F52" s="225">
        <f t="shared" si="37"/>
        <v>893875.4</v>
      </c>
      <c r="G52" s="225">
        <f t="shared" si="38"/>
        <v>-2739186</v>
      </c>
      <c r="H52" s="225">
        <f t="shared" si="39"/>
        <v>898999.75</v>
      </c>
      <c r="I52" s="223">
        <f t="shared" si="40"/>
        <v>393585.76</v>
      </c>
      <c r="J52" s="223">
        <f t="shared" si="41"/>
        <v>1728854.33</v>
      </c>
      <c r="K52" s="223">
        <f t="shared" si="42"/>
        <v>1518736.5499999998</v>
      </c>
      <c r="L52" s="223">
        <f t="shared" si="43"/>
        <v>271086.09999999998</v>
      </c>
      <c r="M52" s="223">
        <f t="shared" si="44"/>
        <v>1652594.7</v>
      </c>
      <c r="N52" s="223">
        <f t="shared" si="45"/>
        <v>935347.19</v>
      </c>
      <c r="O52" s="224"/>
      <c r="P52" s="225">
        <v>922890</v>
      </c>
      <c r="Q52" s="225">
        <v>532565</v>
      </c>
      <c r="R52" s="225">
        <v>3337909</v>
      </c>
      <c r="S52" s="225">
        <v>874221.82000000007</v>
      </c>
      <c r="T52" s="225">
        <v>-2741286</v>
      </c>
      <c r="U52" s="225">
        <v>805687.3</v>
      </c>
      <c r="V52" s="223">
        <v>134094.62</v>
      </c>
      <c r="W52" s="223">
        <v>1191713.01</v>
      </c>
      <c r="X52" s="223">
        <v>1281884.43</v>
      </c>
      <c r="Y52" s="223">
        <v>271086.09999999998</v>
      </c>
      <c r="Z52" s="223">
        <v>1007682</v>
      </c>
      <c r="AA52" s="223">
        <v>548728.19999999995</v>
      </c>
      <c r="AB52" s="224"/>
      <c r="AC52" s="225">
        <v>191445</v>
      </c>
      <c r="AD52" s="225">
        <v>1069939.6100000001</v>
      </c>
      <c r="AE52" s="225">
        <v>0</v>
      </c>
      <c r="AF52" s="225">
        <v>19653.580000000002</v>
      </c>
      <c r="AG52" s="225">
        <v>2100</v>
      </c>
      <c r="AH52" s="225">
        <v>93312.45</v>
      </c>
      <c r="AI52" s="223">
        <v>259491.14</v>
      </c>
      <c r="AJ52" s="223">
        <v>537141.32000000007</v>
      </c>
      <c r="AK52" s="223">
        <v>236852.12</v>
      </c>
      <c r="AL52" s="223"/>
      <c r="AM52" s="223">
        <v>644912.69999999995</v>
      </c>
      <c r="AN52" s="223">
        <v>386618.99000000005</v>
      </c>
      <c r="AO52" s="224"/>
      <c r="AP52" s="225">
        <v>0</v>
      </c>
      <c r="AQ52" s="225">
        <v>0</v>
      </c>
      <c r="AR52" s="225">
        <v>0</v>
      </c>
      <c r="AS52" s="225">
        <v>0</v>
      </c>
      <c r="AT52" s="225">
        <v>0</v>
      </c>
      <c r="AU52" s="225">
        <v>0</v>
      </c>
      <c r="AV52" s="223">
        <v>0</v>
      </c>
      <c r="AW52" s="223">
        <v>0</v>
      </c>
      <c r="AX52" s="223">
        <v>0</v>
      </c>
      <c r="AY52" s="223">
        <v>0</v>
      </c>
      <c r="AZ52" s="223">
        <v>0</v>
      </c>
      <c r="BA52" s="223">
        <v>0</v>
      </c>
      <c r="BB52" s="224"/>
      <c r="BC52" s="225">
        <v>0</v>
      </c>
      <c r="BD52" s="225">
        <v>0</v>
      </c>
      <c r="BE52" s="225">
        <v>0</v>
      </c>
      <c r="BF52" s="225">
        <v>0</v>
      </c>
      <c r="BG52" s="225">
        <v>0</v>
      </c>
      <c r="BH52" s="225">
        <v>0</v>
      </c>
      <c r="BI52" s="223">
        <v>0</v>
      </c>
      <c r="BJ52" s="223">
        <v>0</v>
      </c>
      <c r="BK52" s="223">
        <v>0</v>
      </c>
      <c r="BL52" s="223">
        <v>0</v>
      </c>
      <c r="BM52" s="223">
        <v>0</v>
      </c>
      <c r="BN52" s="223">
        <v>0</v>
      </c>
      <c r="BP52" s="225">
        <v>0</v>
      </c>
      <c r="BQ52" s="225">
        <v>0</v>
      </c>
      <c r="BR52" s="225">
        <v>0</v>
      </c>
      <c r="BS52" s="225">
        <v>0</v>
      </c>
      <c r="BT52" s="225">
        <v>0</v>
      </c>
      <c r="BU52" s="225">
        <v>0</v>
      </c>
      <c r="BV52" s="223">
        <v>0</v>
      </c>
      <c r="BW52" s="223">
        <v>0</v>
      </c>
      <c r="BX52" s="223">
        <v>0</v>
      </c>
      <c r="BY52" s="223">
        <v>0</v>
      </c>
      <c r="BZ52" s="223">
        <v>0</v>
      </c>
      <c r="CA52" s="223">
        <v>0</v>
      </c>
    </row>
    <row r="53" spans="1:80" x14ac:dyDescent="0.2">
      <c r="B53" s="198" t="s">
        <v>163</v>
      </c>
      <c r="C53" s="223">
        <f t="shared" si="34"/>
        <v>180228</v>
      </c>
      <c r="D53" s="223">
        <f t="shared" si="35"/>
        <v>0</v>
      </c>
      <c r="E53" s="223">
        <f t="shared" si="36"/>
        <v>137633</v>
      </c>
      <c r="F53" s="223">
        <f t="shared" si="37"/>
        <v>193916</v>
      </c>
      <c r="G53" s="223">
        <f t="shared" si="38"/>
        <v>5731</v>
      </c>
      <c r="H53" s="223">
        <f t="shared" si="39"/>
        <v>193916</v>
      </c>
      <c r="I53" s="223">
        <f t="shared" si="40"/>
        <v>0</v>
      </c>
      <c r="J53" s="223">
        <f t="shared" si="41"/>
        <v>88958</v>
      </c>
      <c r="K53" s="223">
        <f t="shared" si="42"/>
        <v>332764</v>
      </c>
      <c r="L53" s="223">
        <f t="shared" si="43"/>
        <v>144245</v>
      </c>
      <c r="M53" s="223">
        <f t="shared" si="44"/>
        <v>205506</v>
      </c>
      <c r="N53" s="223">
        <f t="shared" si="45"/>
        <v>116316</v>
      </c>
      <c r="O53" s="224"/>
      <c r="P53" s="223">
        <v>180228</v>
      </c>
      <c r="Q53" s="223"/>
      <c r="R53" s="223">
        <v>137633</v>
      </c>
      <c r="S53" s="223">
        <v>193916</v>
      </c>
      <c r="T53" s="223">
        <v>5731</v>
      </c>
      <c r="U53" s="223">
        <v>193916</v>
      </c>
      <c r="V53" s="223"/>
      <c r="W53" s="223">
        <v>88958</v>
      </c>
      <c r="X53" s="223">
        <v>211166</v>
      </c>
      <c r="Y53" s="223">
        <v>114005</v>
      </c>
      <c r="Z53" s="223">
        <v>124066</v>
      </c>
      <c r="AA53" s="223">
        <v>116316</v>
      </c>
      <c r="AB53" s="224"/>
      <c r="AC53" s="223"/>
      <c r="AD53" s="223"/>
      <c r="AE53" s="223"/>
      <c r="AF53" s="223"/>
      <c r="AG53" s="223"/>
      <c r="AH53" s="223"/>
      <c r="AI53" s="223"/>
      <c r="AJ53" s="223"/>
      <c r="AK53" s="223">
        <v>121598</v>
      </c>
      <c r="AL53" s="223">
        <v>30240</v>
      </c>
      <c r="AM53" s="223">
        <v>81440</v>
      </c>
      <c r="AN53" s="223">
        <v>0</v>
      </c>
      <c r="AO53" s="224"/>
      <c r="AP53" s="223">
        <v>0</v>
      </c>
      <c r="AQ53" s="223">
        <v>0</v>
      </c>
      <c r="AR53" s="223">
        <v>0</v>
      </c>
      <c r="AS53" s="223">
        <v>0</v>
      </c>
      <c r="AT53" s="223">
        <v>0</v>
      </c>
      <c r="AU53" s="223">
        <v>0</v>
      </c>
      <c r="AV53" s="223">
        <v>0</v>
      </c>
      <c r="AW53" s="223">
        <v>0</v>
      </c>
      <c r="AX53" s="223">
        <v>0</v>
      </c>
      <c r="AY53" s="223">
        <v>0</v>
      </c>
      <c r="AZ53" s="223">
        <v>0</v>
      </c>
      <c r="BA53" s="223">
        <v>0</v>
      </c>
      <c r="BB53" s="224"/>
      <c r="BC53" s="223">
        <v>0</v>
      </c>
      <c r="BD53" s="223">
        <v>0</v>
      </c>
      <c r="BE53" s="223">
        <v>0</v>
      </c>
      <c r="BF53" s="223">
        <v>0</v>
      </c>
      <c r="BG53" s="223">
        <v>0</v>
      </c>
      <c r="BH53" s="223">
        <v>0</v>
      </c>
      <c r="BI53" s="223">
        <v>0</v>
      </c>
      <c r="BJ53" s="223">
        <v>0</v>
      </c>
      <c r="BK53" s="223">
        <v>0</v>
      </c>
      <c r="BL53" s="223">
        <v>0</v>
      </c>
      <c r="BM53" s="223">
        <v>0</v>
      </c>
      <c r="BN53" s="223">
        <v>0</v>
      </c>
      <c r="BP53" s="223">
        <v>0</v>
      </c>
      <c r="BQ53" s="223">
        <v>0</v>
      </c>
      <c r="BR53" s="223">
        <v>0</v>
      </c>
      <c r="BS53" s="223">
        <v>0</v>
      </c>
      <c r="BT53" s="223">
        <v>0</v>
      </c>
      <c r="BU53" s="223">
        <v>0</v>
      </c>
      <c r="BV53" s="223">
        <v>0</v>
      </c>
      <c r="BW53" s="223">
        <v>0</v>
      </c>
      <c r="BX53" s="223">
        <v>0</v>
      </c>
      <c r="BY53" s="223">
        <v>0</v>
      </c>
      <c r="BZ53" s="223">
        <v>0</v>
      </c>
      <c r="CA53" s="223">
        <v>0</v>
      </c>
    </row>
    <row r="54" spans="1:80" x14ac:dyDescent="0.2">
      <c r="B54" s="198" t="s">
        <v>343</v>
      </c>
      <c r="C54" s="223">
        <f t="shared" si="34"/>
        <v>731400</v>
      </c>
      <c r="D54" s="223">
        <f t="shared" si="35"/>
        <v>39060</v>
      </c>
      <c r="E54" s="223">
        <f t="shared" si="36"/>
        <v>367200</v>
      </c>
      <c r="F54" s="223">
        <f t="shared" si="37"/>
        <v>734400</v>
      </c>
      <c r="G54" s="223">
        <f t="shared" si="38"/>
        <v>0</v>
      </c>
      <c r="H54" s="223">
        <f t="shared" si="39"/>
        <v>734400</v>
      </c>
      <c r="I54" s="223">
        <f t="shared" si="40"/>
        <v>0</v>
      </c>
      <c r="J54" s="223">
        <f t="shared" si="41"/>
        <v>428700</v>
      </c>
      <c r="K54" s="223">
        <f t="shared" si="42"/>
        <v>981400</v>
      </c>
      <c r="L54" s="223">
        <f t="shared" si="43"/>
        <v>366700</v>
      </c>
      <c r="M54" s="223">
        <f t="shared" si="44"/>
        <v>616700</v>
      </c>
      <c r="N54" s="223">
        <f t="shared" si="45"/>
        <v>366700</v>
      </c>
      <c r="O54" s="224"/>
      <c r="P54" s="223">
        <v>731400</v>
      </c>
      <c r="Q54" s="223">
        <v>39060</v>
      </c>
      <c r="R54" s="223">
        <v>367200</v>
      </c>
      <c r="S54" s="223">
        <v>734400</v>
      </c>
      <c r="T54" s="223"/>
      <c r="U54" s="223">
        <v>734400</v>
      </c>
      <c r="V54" s="223"/>
      <c r="W54" s="223">
        <v>365700</v>
      </c>
      <c r="X54" s="223">
        <v>731400</v>
      </c>
      <c r="Y54" s="223">
        <v>366700</v>
      </c>
      <c r="Z54" s="223">
        <v>366700</v>
      </c>
      <c r="AA54" s="223">
        <v>366700</v>
      </c>
      <c r="AB54" s="224"/>
      <c r="AC54" s="223"/>
      <c r="AD54" s="223"/>
      <c r="AE54" s="223"/>
      <c r="AF54" s="223"/>
      <c r="AG54" s="223"/>
      <c r="AH54" s="223"/>
      <c r="AI54" s="223"/>
      <c r="AJ54" s="223">
        <v>63000</v>
      </c>
      <c r="AK54" s="223">
        <v>250000</v>
      </c>
      <c r="AL54" s="223"/>
      <c r="AM54" s="223">
        <v>250000</v>
      </c>
      <c r="AN54" s="223">
        <v>0</v>
      </c>
      <c r="AO54" s="224"/>
      <c r="AP54" s="223">
        <v>0</v>
      </c>
      <c r="AQ54" s="223">
        <v>0</v>
      </c>
      <c r="AR54" s="223">
        <v>0</v>
      </c>
      <c r="AS54" s="223">
        <v>0</v>
      </c>
      <c r="AT54" s="223">
        <v>0</v>
      </c>
      <c r="AU54" s="223">
        <v>0</v>
      </c>
      <c r="AV54" s="223">
        <v>0</v>
      </c>
      <c r="AW54" s="223">
        <v>0</v>
      </c>
      <c r="AX54" s="223">
        <v>0</v>
      </c>
      <c r="AY54" s="223">
        <v>0</v>
      </c>
      <c r="AZ54" s="223">
        <v>0</v>
      </c>
      <c r="BA54" s="223">
        <v>0</v>
      </c>
      <c r="BB54" s="224"/>
      <c r="BC54" s="223">
        <v>0</v>
      </c>
      <c r="BD54" s="223">
        <v>0</v>
      </c>
      <c r="BE54" s="223">
        <v>0</v>
      </c>
      <c r="BF54" s="223">
        <v>0</v>
      </c>
      <c r="BG54" s="223">
        <v>0</v>
      </c>
      <c r="BH54" s="223">
        <v>0</v>
      </c>
      <c r="BI54" s="223">
        <v>0</v>
      </c>
      <c r="BJ54" s="223">
        <v>0</v>
      </c>
      <c r="BK54" s="223">
        <v>0</v>
      </c>
      <c r="BL54" s="223">
        <v>0</v>
      </c>
      <c r="BM54" s="223">
        <v>0</v>
      </c>
      <c r="BN54" s="223">
        <v>0</v>
      </c>
      <c r="BP54" s="223">
        <v>0</v>
      </c>
      <c r="BQ54" s="223">
        <v>0</v>
      </c>
      <c r="BR54" s="223">
        <v>0</v>
      </c>
      <c r="BS54" s="223">
        <v>0</v>
      </c>
      <c r="BT54" s="223">
        <v>0</v>
      </c>
      <c r="BU54" s="223">
        <v>0</v>
      </c>
      <c r="BV54" s="223">
        <v>0</v>
      </c>
      <c r="BW54" s="223">
        <v>0</v>
      </c>
      <c r="BX54" s="223">
        <v>0</v>
      </c>
      <c r="BY54" s="223">
        <v>0</v>
      </c>
      <c r="BZ54" s="223">
        <v>0</v>
      </c>
      <c r="CA54" s="223">
        <v>0</v>
      </c>
    </row>
    <row r="55" spans="1:80" x14ac:dyDescent="0.2">
      <c r="B55" s="198" t="s">
        <v>165</v>
      </c>
      <c r="C55" s="223">
        <f t="shared" si="34"/>
        <v>559894</v>
      </c>
      <c r="D55" s="223">
        <f t="shared" si="35"/>
        <v>0</v>
      </c>
      <c r="E55" s="223">
        <f t="shared" si="36"/>
        <v>5541994.1499999994</v>
      </c>
      <c r="F55" s="223">
        <f t="shared" si="37"/>
        <v>587533</v>
      </c>
      <c r="G55" s="223">
        <f t="shared" si="38"/>
        <v>0</v>
      </c>
      <c r="H55" s="223">
        <f t="shared" si="39"/>
        <v>643299</v>
      </c>
      <c r="I55" s="223">
        <f t="shared" si="40"/>
        <v>371966</v>
      </c>
      <c r="J55" s="223">
        <f t="shared" si="41"/>
        <v>812596</v>
      </c>
      <c r="K55" s="223">
        <f t="shared" si="42"/>
        <v>7973002.4399999995</v>
      </c>
      <c r="L55" s="223">
        <f t="shared" si="43"/>
        <v>1564975</v>
      </c>
      <c r="M55" s="223">
        <f t="shared" si="44"/>
        <v>1325293.3</v>
      </c>
      <c r="N55" s="223">
        <f t="shared" si="45"/>
        <v>10117</v>
      </c>
      <c r="O55" s="224"/>
      <c r="P55" s="223">
        <v>559894</v>
      </c>
      <c r="Q55" s="223"/>
      <c r="R55" s="223">
        <v>959797</v>
      </c>
      <c r="S55" s="223">
        <v>587533</v>
      </c>
      <c r="T55" s="223"/>
      <c r="U55" s="223">
        <v>643299</v>
      </c>
      <c r="V55" s="223">
        <v>371966</v>
      </c>
      <c r="W55" s="223">
        <v>315000</v>
      </c>
      <c r="X55" s="223">
        <v>1943202.44</v>
      </c>
      <c r="Y55" s="223">
        <v>722975</v>
      </c>
      <c r="Z55" s="223">
        <v>1212074.5</v>
      </c>
      <c r="AA55" s="223">
        <v>10117</v>
      </c>
      <c r="AB55" s="224"/>
      <c r="AC55" s="223"/>
      <c r="AD55" s="223"/>
      <c r="AE55" s="223">
        <v>4582197.1499999994</v>
      </c>
      <c r="AF55" s="223"/>
      <c r="AG55" s="223"/>
      <c r="AH55" s="223"/>
      <c r="AI55" s="223"/>
      <c r="AJ55" s="223">
        <v>497596</v>
      </c>
      <c r="AK55" s="223">
        <v>6029800</v>
      </c>
      <c r="AL55" s="223">
        <v>842000</v>
      </c>
      <c r="AM55" s="223">
        <v>113218.8</v>
      </c>
      <c r="AN55" s="223">
        <v>0</v>
      </c>
      <c r="AO55" s="224"/>
      <c r="AP55" s="223">
        <v>0</v>
      </c>
      <c r="AQ55" s="223">
        <v>0</v>
      </c>
      <c r="AR55" s="223">
        <v>0</v>
      </c>
      <c r="AS55" s="223">
        <v>0</v>
      </c>
      <c r="AT55" s="223">
        <v>0</v>
      </c>
      <c r="AU55" s="223">
        <v>0</v>
      </c>
      <c r="AV55" s="223">
        <v>0</v>
      </c>
      <c r="AW55" s="223">
        <v>0</v>
      </c>
      <c r="AX55" s="223">
        <v>0</v>
      </c>
      <c r="AY55" s="223">
        <v>0</v>
      </c>
      <c r="AZ55" s="223">
        <v>0</v>
      </c>
      <c r="BA55" s="223">
        <v>0</v>
      </c>
      <c r="BB55" s="224"/>
      <c r="BC55" s="223">
        <v>0</v>
      </c>
      <c r="BD55" s="223">
        <v>0</v>
      </c>
      <c r="BE55" s="223">
        <v>0</v>
      </c>
      <c r="BF55" s="223">
        <v>0</v>
      </c>
      <c r="BG55" s="223">
        <v>0</v>
      </c>
      <c r="BH55" s="223">
        <v>0</v>
      </c>
      <c r="BI55" s="223">
        <v>0</v>
      </c>
      <c r="BJ55" s="223">
        <v>0</v>
      </c>
      <c r="BK55" s="223">
        <v>0</v>
      </c>
      <c r="BL55" s="223">
        <v>0</v>
      </c>
      <c r="BM55" s="223">
        <v>0</v>
      </c>
      <c r="BN55" s="223">
        <v>0</v>
      </c>
      <c r="BP55" s="223">
        <v>0</v>
      </c>
      <c r="BQ55" s="223">
        <v>0</v>
      </c>
      <c r="BR55" s="223">
        <v>0</v>
      </c>
      <c r="BS55" s="223">
        <v>0</v>
      </c>
      <c r="BT55" s="223">
        <v>0</v>
      </c>
      <c r="BU55" s="223">
        <v>0</v>
      </c>
      <c r="BV55" s="223">
        <v>0</v>
      </c>
      <c r="BW55" s="223">
        <v>0</v>
      </c>
      <c r="BX55" s="223">
        <v>0</v>
      </c>
      <c r="BY55" s="223">
        <v>0</v>
      </c>
      <c r="BZ55" s="223">
        <v>0</v>
      </c>
      <c r="CA55" s="223">
        <v>0</v>
      </c>
    </row>
    <row r="56" spans="1:80" x14ac:dyDescent="0.2">
      <c r="B56" s="198" t="s">
        <v>166</v>
      </c>
      <c r="C56" s="223">
        <f t="shared" si="34"/>
        <v>32075225.75</v>
      </c>
      <c r="D56" s="223">
        <f t="shared" si="35"/>
        <v>990676.15999999992</v>
      </c>
      <c r="E56" s="223">
        <f t="shared" si="36"/>
        <v>14742370.65</v>
      </c>
      <c r="F56" s="223">
        <f t="shared" si="37"/>
        <v>5835055.4400000004</v>
      </c>
      <c r="G56" s="223">
        <f t="shared" si="38"/>
        <v>3894357.4499999993</v>
      </c>
      <c r="H56" s="223">
        <f t="shared" si="39"/>
        <v>15497380.609999999</v>
      </c>
      <c r="I56" s="223">
        <f t="shared" si="40"/>
        <v>4404409.54</v>
      </c>
      <c r="J56" s="223">
        <f t="shared" si="41"/>
        <v>19113029.77</v>
      </c>
      <c r="K56" s="223">
        <f t="shared" si="42"/>
        <v>19772156.34</v>
      </c>
      <c r="L56" s="223">
        <f t="shared" si="43"/>
        <v>11929597.98</v>
      </c>
      <c r="M56" s="223">
        <f t="shared" si="44"/>
        <v>11238582.109999999</v>
      </c>
      <c r="N56" s="223">
        <f t="shared" si="45"/>
        <v>7841992.709999999</v>
      </c>
      <c r="O56" s="224"/>
      <c r="P56" s="223">
        <v>21237738.25</v>
      </c>
      <c r="Q56" s="223">
        <v>864168.84</v>
      </c>
      <c r="R56" s="223">
        <v>11639602.83</v>
      </c>
      <c r="S56" s="223">
        <v>4926948.3000000007</v>
      </c>
      <c r="T56" s="223">
        <v>2431635.6799999997</v>
      </c>
      <c r="U56" s="223">
        <v>12235700.67</v>
      </c>
      <c r="V56" s="223">
        <v>4114173.4899999998</v>
      </c>
      <c r="W56" s="223">
        <v>12144110.809999999</v>
      </c>
      <c r="X56" s="223">
        <v>10112024.32</v>
      </c>
      <c r="Y56" s="223">
        <v>9250429.9800000004</v>
      </c>
      <c r="Z56" s="223">
        <v>9947365.4299999997</v>
      </c>
      <c r="AA56" s="223">
        <v>7638018.9499999993</v>
      </c>
      <c r="AB56" s="224"/>
      <c r="AC56" s="223">
        <v>10837487.5</v>
      </c>
      <c r="AD56" s="223">
        <v>126507.32</v>
      </c>
      <c r="AE56" s="223">
        <v>3102767.8200000003</v>
      </c>
      <c r="AF56" s="223">
        <v>908107.1399999999</v>
      </c>
      <c r="AG56" s="223">
        <v>1462721.7699999998</v>
      </c>
      <c r="AH56" s="223">
        <v>3261679.94</v>
      </c>
      <c r="AI56" s="223">
        <v>290236.05</v>
      </c>
      <c r="AJ56" s="223">
        <v>6968918.96</v>
      </c>
      <c r="AK56" s="223">
        <v>9660132.0199999996</v>
      </c>
      <c r="AL56" s="223">
        <v>2679168</v>
      </c>
      <c r="AM56" s="223">
        <v>1291216.68</v>
      </c>
      <c r="AN56" s="223">
        <v>203973.76000000001</v>
      </c>
      <c r="AO56" s="224"/>
      <c r="AP56" s="223">
        <v>0</v>
      </c>
      <c r="AQ56" s="223">
        <v>0</v>
      </c>
      <c r="AR56" s="223">
        <v>0</v>
      </c>
      <c r="AS56" s="223">
        <v>0</v>
      </c>
      <c r="AT56" s="223">
        <v>0</v>
      </c>
      <c r="AU56" s="223">
        <v>0</v>
      </c>
      <c r="AV56" s="223">
        <v>0</v>
      </c>
      <c r="AW56" s="223">
        <v>0</v>
      </c>
      <c r="AX56" s="223">
        <v>0</v>
      </c>
      <c r="AY56" s="223">
        <v>0</v>
      </c>
      <c r="AZ56" s="223">
        <v>0</v>
      </c>
      <c r="BA56" s="223">
        <v>0</v>
      </c>
      <c r="BB56" s="224"/>
      <c r="BC56" s="223">
        <v>0</v>
      </c>
      <c r="BD56" s="223">
        <v>0</v>
      </c>
      <c r="BE56" s="223">
        <v>0</v>
      </c>
      <c r="BF56" s="223">
        <v>0</v>
      </c>
      <c r="BG56" s="223">
        <v>0</v>
      </c>
      <c r="BH56" s="223">
        <v>0</v>
      </c>
      <c r="BI56" s="223">
        <v>0</v>
      </c>
      <c r="BJ56" s="223">
        <v>0</v>
      </c>
      <c r="BK56" s="223">
        <v>0</v>
      </c>
      <c r="BL56" s="223">
        <v>0</v>
      </c>
      <c r="BM56" s="223">
        <v>0</v>
      </c>
      <c r="BN56" s="223">
        <v>0</v>
      </c>
      <c r="BP56" s="223">
        <v>0</v>
      </c>
      <c r="BQ56" s="223">
        <v>0</v>
      </c>
      <c r="BR56" s="223">
        <v>0</v>
      </c>
      <c r="BS56" s="223">
        <v>0</v>
      </c>
      <c r="BT56" s="223">
        <v>0</v>
      </c>
      <c r="BU56" s="223">
        <v>0</v>
      </c>
      <c r="BV56" s="223">
        <v>0</v>
      </c>
      <c r="BW56" s="223">
        <v>0</v>
      </c>
      <c r="BX56" s="223">
        <v>0</v>
      </c>
      <c r="BY56" s="223">
        <v>0</v>
      </c>
      <c r="BZ56" s="223">
        <v>0</v>
      </c>
      <c r="CA56" s="223">
        <v>0</v>
      </c>
    </row>
    <row r="57" spans="1:80" x14ac:dyDescent="0.2">
      <c r="B57" s="204" t="s">
        <v>167</v>
      </c>
      <c r="C57" s="223">
        <f t="shared" si="34"/>
        <v>74184682.359999999</v>
      </c>
      <c r="D57" s="223">
        <f t="shared" si="35"/>
        <v>62526644.809999995</v>
      </c>
      <c r="E57" s="223">
        <f t="shared" si="36"/>
        <v>63408467.82</v>
      </c>
      <c r="F57" s="225">
        <f t="shared" si="37"/>
        <v>42079476.440000005</v>
      </c>
      <c r="G57" s="225">
        <f t="shared" si="38"/>
        <v>12609792.819999998</v>
      </c>
      <c r="H57" s="225">
        <f t="shared" si="39"/>
        <v>57231754.790000007</v>
      </c>
      <c r="I57" s="223">
        <f t="shared" si="40"/>
        <v>59230676.70000001</v>
      </c>
      <c r="J57" s="223">
        <f t="shared" si="41"/>
        <v>33749005.629999995</v>
      </c>
      <c r="K57" s="223">
        <f t="shared" si="42"/>
        <v>86800337.069999993</v>
      </c>
      <c r="L57" s="223">
        <f t="shared" si="43"/>
        <v>70345692.329999998</v>
      </c>
      <c r="M57" s="223">
        <f t="shared" si="44"/>
        <v>55756581.709999993</v>
      </c>
      <c r="N57" s="223">
        <f t="shared" si="45"/>
        <v>70485644.380000025</v>
      </c>
      <c r="O57" s="224"/>
      <c r="P57" s="223">
        <v>7439150</v>
      </c>
      <c r="Q57" s="223">
        <v>998178.4</v>
      </c>
      <c r="R57" s="223">
        <v>5242518.6500000004</v>
      </c>
      <c r="S57" s="225">
        <v>8603913.4700000007</v>
      </c>
      <c r="T57" s="225">
        <v>878379.17999999993</v>
      </c>
      <c r="U57" s="225">
        <v>8970286.9199999999</v>
      </c>
      <c r="V57" s="223">
        <v>3883353.9800000004</v>
      </c>
      <c r="W57" s="223">
        <v>3798653.2199999997</v>
      </c>
      <c r="X57" s="223">
        <v>9748481.6400000006</v>
      </c>
      <c r="Y57" s="223">
        <v>4200383.5999999996</v>
      </c>
      <c r="Z57" s="223">
        <v>5862206.3499999996</v>
      </c>
      <c r="AA57" s="223">
        <v>7995570</v>
      </c>
      <c r="AB57" s="224"/>
      <c r="AC57" s="223">
        <v>65903998.859999999</v>
      </c>
      <c r="AD57" s="223">
        <v>58883502.799999997</v>
      </c>
      <c r="AE57" s="223">
        <v>56472726.219999999</v>
      </c>
      <c r="AF57" s="225">
        <v>29502922.099999998</v>
      </c>
      <c r="AG57" s="225">
        <v>10175265.169999998</v>
      </c>
      <c r="AH57" s="225">
        <v>32362940.43</v>
      </c>
      <c r="AI57" s="223">
        <v>52091746.850000009</v>
      </c>
      <c r="AJ57" s="223">
        <v>26704321.859999999</v>
      </c>
      <c r="AK57" s="223">
        <v>75051855.429999992</v>
      </c>
      <c r="AL57" s="223">
        <v>56773354.310000002</v>
      </c>
      <c r="AM57" s="223">
        <v>47593066.999999993</v>
      </c>
      <c r="AN57" s="223">
        <v>65337715.850000016</v>
      </c>
      <c r="AO57" s="224"/>
      <c r="AP57" s="223">
        <v>0</v>
      </c>
      <c r="AQ57" s="223">
        <v>0</v>
      </c>
      <c r="AR57" s="223">
        <v>0</v>
      </c>
      <c r="AS57" s="225">
        <v>0</v>
      </c>
      <c r="AT57" s="225">
        <v>0</v>
      </c>
      <c r="AU57" s="225">
        <v>0</v>
      </c>
      <c r="AV57" s="223">
        <v>0</v>
      </c>
      <c r="AW57" s="223">
        <v>0</v>
      </c>
      <c r="AX57" s="223">
        <v>0</v>
      </c>
      <c r="AY57" s="223">
        <v>0</v>
      </c>
      <c r="AZ57" s="223">
        <v>0</v>
      </c>
      <c r="BA57" s="223">
        <v>0</v>
      </c>
      <c r="BB57" s="224"/>
      <c r="BC57" s="223">
        <v>412000</v>
      </c>
      <c r="BD57" s="223">
        <v>2644963.6100000003</v>
      </c>
      <c r="BE57" s="223">
        <v>1200000</v>
      </c>
      <c r="BF57" s="225">
        <v>323548.33999999997</v>
      </c>
      <c r="BG57" s="225">
        <v>-23550.29</v>
      </c>
      <c r="BH57" s="225">
        <v>323548.33999999997</v>
      </c>
      <c r="BI57" s="223">
        <v>2899999.87</v>
      </c>
      <c r="BJ57" s="223">
        <v>2504701.5499999998</v>
      </c>
      <c r="BK57" s="223">
        <v>1000000</v>
      </c>
      <c r="BL57" s="223">
        <v>4396636.32</v>
      </c>
      <c r="BM57" s="223">
        <v>2222215.36</v>
      </c>
      <c r="BN57" s="223">
        <v>-2847641.4699999988</v>
      </c>
      <c r="BP57" s="223">
        <v>429533.5</v>
      </c>
      <c r="BQ57" s="223">
        <v>0</v>
      </c>
      <c r="BR57" s="223">
        <v>493222.95</v>
      </c>
      <c r="BS57" s="225">
        <v>3649092.53</v>
      </c>
      <c r="BT57" s="225">
        <v>1579698.76</v>
      </c>
      <c r="BU57" s="225">
        <v>15574979.100000001</v>
      </c>
      <c r="BV57" s="223">
        <v>355576</v>
      </c>
      <c r="BW57" s="223">
        <v>741329</v>
      </c>
      <c r="BX57" s="223">
        <v>1000000</v>
      </c>
      <c r="BY57" s="223">
        <v>4975318.0999999996</v>
      </c>
      <c r="BZ57" s="223">
        <v>79093</v>
      </c>
      <c r="CA57" s="223">
        <v>0</v>
      </c>
    </row>
    <row r="58" spans="1:80" x14ac:dyDescent="0.2">
      <c r="B58" s="198" t="s">
        <v>168</v>
      </c>
      <c r="C58" s="223">
        <f t="shared" si="34"/>
        <v>129482</v>
      </c>
      <c r="D58" s="223">
        <f t="shared" si="35"/>
        <v>345816.42</v>
      </c>
      <c r="E58" s="223">
        <f t="shared" si="36"/>
        <v>194017</v>
      </c>
      <c r="F58" s="223">
        <f t="shared" si="37"/>
        <v>225034</v>
      </c>
      <c r="G58" s="223">
        <f t="shared" si="38"/>
        <v>0</v>
      </c>
      <c r="H58" s="223">
        <f t="shared" si="39"/>
        <v>136377</v>
      </c>
      <c r="I58" s="223">
        <f t="shared" si="40"/>
        <v>0</v>
      </c>
      <c r="J58" s="223">
        <f t="shared" si="41"/>
        <v>391724.5</v>
      </c>
      <c r="K58" s="223">
        <f t="shared" si="42"/>
        <v>640863</v>
      </c>
      <c r="L58" s="223">
        <f t="shared" si="43"/>
        <v>68478</v>
      </c>
      <c r="M58" s="223">
        <f t="shared" si="44"/>
        <v>693890</v>
      </c>
      <c r="N58" s="223">
        <f t="shared" si="45"/>
        <v>78662</v>
      </c>
      <c r="O58" s="224"/>
      <c r="P58" s="223">
        <v>129482</v>
      </c>
      <c r="Q58" s="223">
        <v>24004</v>
      </c>
      <c r="R58" s="223">
        <v>64017</v>
      </c>
      <c r="S58" s="223">
        <v>128034</v>
      </c>
      <c r="T58" s="223"/>
      <c r="U58" s="223">
        <v>136377</v>
      </c>
      <c r="V58" s="223"/>
      <c r="W58" s="223">
        <v>80683</v>
      </c>
      <c r="X58" s="223">
        <v>145263</v>
      </c>
      <c r="Y58" s="223">
        <v>68478</v>
      </c>
      <c r="Z58" s="223">
        <v>68890</v>
      </c>
      <c r="AA58" s="223">
        <v>78662</v>
      </c>
      <c r="AB58" s="224"/>
      <c r="AC58" s="223"/>
      <c r="AD58" s="223">
        <v>321812.42</v>
      </c>
      <c r="AE58" s="223">
        <v>130000</v>
      </c>
      <c r="AF58" s="223">
        <v>97000</v>
      </c>
      <c r="AG58" s="223"/>
      <c r="AH58" s="223"/>
      <c r="AI58" s="223"/>
      <c r="AJ58" s="223">
        <v>311041.5</v>
      </c>
      <c r="AK58" s="223">
        <v>495600</v>
      </c>
      <c r="AL58" s="223"/>
      <c r="AM58" s="223">
        <v>625000</v>
      </c>
      <c r="AN58" s="223">
        <v>0</v>
      </c>
      <c r="AO58" s="224"/>
      <c r="AP58" s="223">
        <v>0</v>
      </c>
      <c r="AQ58" s="223">
        <v>0</v>
      </c>
      <c r="AR58" s="223">
        <v>0</v>
      </c>
      <c r="AS58" s="223">
        <v>0</v>
      </c>
      <c r="AT58" s="223">
        <v>0</v>
      </c>
      <c r="AU58" s="223">
        <v>0</v>
      </c>
      <c r="AV58" s="223">
        <v>0</v>
      </c>
      <c r="AW58" s="223">
        <v>0</v>
      </c>
      <c r="AX58" s="223">
        <v>0</v>
      </c>
      <c r="AY58" s="223">
        <v>0</v>
      </c>
      <c r="AZ58" s="223">
        <v>0</v>
      </c>
      <c r="BA58" s="223">
        <v>0</v>
      </c>
      <c r="BB58" s="224"/>
      <c r="BC58" s="223">
        <v>0</v>
      </c>
      <c r="BD58" s="223">
        <v>0</v>
      </c>
      <c r="BE58" s="223">
        <v>0</v>
      </c>
      <c r="BF58" s="223">
        <v>0</v>
      </c>
      <c r="BG58" s="223">
        <v>0</v>
      </c>
      <c r="BH58" s="223">
        <v>0</v>
      </c>
      <c r="BI58" s="223">
        <v>0</v>
      </c>
      <c r="BJ58" s="223">
        <v>0</v>
      </c>
      <c r="BK58" s="223">
        <v>0</v>
      </c>
      <c r="BL58" s="223">
        <v>0</v>
      </c>
      <c r="BM58" s="223">
        <v>0</v>
      </c>
      <c r="BN58" s="223">
        <v>0</v>
      </c>
      <c r="BP58" s="223">
        <v>0</v>
      </c>
      <c r="BQ58" s="223">
        <v>0</v>
      </c>
      <c r="BR58" s="223">
        <v>0</v>
      </c>
      <c r="BS58" s="223">
        <v>0</v>
      </c>
      <c r="BT58" s="223">
        <v>0</v>
      </c>
      <c r="BU58" s="223">
        <v>0</v>
      </c>
      <c r="BV58" s="223">
        <v>0</v>
      </c>
      <c r="BW58" s="223">
        <v>0</v>
      </c>
      <c r="BX58" s="223">
        <v>0</v>
      </c>
      <c r="BY58" s="223">
        <v>0</v>
      </c>
      <c r="BZ58" s="223">
        <v>0</v>
      </c>
      <c r="CA58" s="223">
        <v>0</v>
      </c>
    </row>
    <row r="59" spans="1:80" x14ac:dyDescent="0.2">
      <c r="B59" s="198" t="s">
        <v>169</v>
      </c>
      <c r="C59" s="223">
        <f t="shared" si="34"/>
        <v>110106</v>
      </c>
      <c r="D59" s="223">
        <f t="shared" si="35"/>
        <v>0</v>
      </c>
      <c r="E59" s="223">
        <f t="shared" si="36"/>
        <v>90917</v>
      </c>
      <c r="F59" s="223">
        <f t="shared" si="37"/>
        <v>106930</v>
      </c>
      <c r="G59" s="223">
        <f t="shared" si="38"/>
        <v>9465</v>
      </c>
      <c r="H59" s="223">
        <f t="shared" si="39"/>
        <v>106284</v>
      </c>
      <c r="I59" s="223">
        <f t="shared" si="40"/>
        <v>0</v>
      </c>
      <c r="J59" s="223">
        <f t="shared" si="41"/>
        <v>206286</v>
      </c>
      <c r="K59" s="223">
        <f t="shared" si="42"/>
        <v>124226</v>
      </c>
      <c r="L59" s="223">
        <f t="shared" si="43"/>
        <v>83282</v>
      </c>
      <c r="M59" s="223">
        <f t="shared" si="44"/>
        <v>93585</v>
      </c>
      <c r="N59" s="223">
        <f t="shared" si="45"/>
        <v>178905</v>
      </c>
      <c r="O59" s="224"/>
      <c r="P59" s="223">
        <v>110106</v>
      </c>
      <c r="Q59" s="223"/>
      <c r="R59" s="223">
        <v>90917</v>
      </c>
      <c r="S59" s="223">
        <v>106930</v>
      </c>
      <c r="T59" s="223">
        <v>9465</v>
      </c>
      <c r="U59" s="223">
        <v>106284</v>
      </c>
      <c r="V59" s="223"/>
      <c r="W59" s="223">
        <v>106284</v>
      </c>
      <c r="X59" s="223">
        <v>58906</v>
      </c>
      <c r="Y59" s="223">
        <v>83282</v>
      </c>
      <c r="Z59" s="223">
        <v>58905</v>
      </c>
      <c r="AA59" s="223">
        <v>178905</v>
      </c>
      <c r="AB59" s="224"/>
      <c r="AC59" s="223"/>
      <c r="AD59" s="223"/>
      <c r="AE59" s="223"/>
      <c r="AF59" s="223"/>
      <c r="AG59" s="223"/>
      <c r="AH59" s="223"/>
      <c r="AI59" s="223"/>
      <c r="AJ59" s="223">
        <v>100002</v>
      </c>
      <c r="AK59" s="223">
        <v>65320</v>
      </c>
      <c r="AL59" s="223"/>
      <c r="AM59" s="223">
        <v>34680</v>
      </c>
      <c r="AN59" s="223">
        <v>0</v>
      </c>
      <c r="AO59" s="224"/>
      <c r="AP59" s="223">
        <v>0</v>
      </c>
      <c r="AQ59" s="223">
        <v>0</v>
      </c>
      <c r="AR59" s="223">
        <v>0</v>
      </c>
      <c r="AS59" s="223">
        <v>0</v>
      </c>
      <c r="AT59" s="223">
        <v>0</v>
      </c>
      <c r="AU59" s="223">
        <v>0</v>
      </c>
      <c r="AV59" s="223">
        <v>0</v>
      </c>
      <c r="AW59" s="223">
        <v>0</v>
      </c>
      <c r="AX59" s="223">
        <v>0</v>
      </c>
      <c r="AY59" s="223">
        <v>0</v>
      </c>
      <c r="AZ59" s="223">
        <v>0</v>
      </c>
      <c r="BA59" s="223">
        <v>0</v>
      </c>
      <c r="BB59" s="224"/>
      <c r="BC59" s="223">
        <v>0</v>
      </c>
      <c r="BD59" s="223">
        <v>0</v>
      </c>
      <c r="BE59" s="223">
        <v>0</v>
      </c>
      <c r="BF59" s="223">
        <v>0</v>
      </c>
      <c r="BG59" s="223">
        <v>0</v>
      </c>
      <c r="BH59" s="223">
        <v>0</v>
      </c>
      <c r="BI59" s="223">
        <v>0</v>
      </c>
      <c r="BJ59" s="223">
        <v>0</v>
      </c>
      <c r="BK59" s="223">
        <v>0</v>
      </c>
      <c r="BL59" s="223">
        <v>0</v>
      </c>
      <c r="BM59" s="223">
        <v>0</v>
      </c>
      <c r="BN59" s="223">
        <v>0</v>
      </c>
      <c r="BP59" s="223">
        <v>0</v>
      </c>
      <c r="BQ59" s="223">
        <v>0</v>
      </c>
      <c r="BR59" s="223">
        <v>0</v>
      </c>
      <c r="BS59" s="223">
        <v>0</v>
      </c>
      <c r="BT59" s="223">
        <v>0</v>
      </c>
      <c r="BU59" s="223">
        <v>0</v>
      </c>
      <c r="BV59" s="223">
        <v>0</v>
      </c>
      <c r="BW59" s="223">
        <v>0</v>
      </c>
      <c r="BX59" s="223">
        <v>0</v>
      </c>
      <c r="BY59" s="223">
        <v>0</v>
      </c>
      <c r="BZ59" s="223">
        <v>0</v>
      </c>
      <c r="CA59" s="223">
        <v>0</v>
      </c>
    </row>
    <row r="60" spans="1:80" s="195" customFormat="1" ht="11.25" x14ac:dyDescent="0.2">
      <c r="A60" s="217"/>
      <c r="B60" s="195" t="s">
        <v>102</v>
      </c>
      <c r="C60" s="222">
        <f t="shared" si="34"/>
        <v>189369515.70999998</v>
      </c>
      <c r="D60" s="222">
        <f t="shared" si="35"/>
        <v>17349011.280000001</v>
      </c>
      <c r="E60" s="222">
        <f t="shared" si="36"/>
        <v>111360941.34999999</v>
      </c>
      <c r="F60" s="222">
        <f t="shared" si="37"/>
        <v>210260279.94</v>
      </c>
      <c r="G60" s="222">
        <f t="shared" si="38"/>
        <v>13253670.59</v>
      </c>
      <c r="H60" s="222">
        <f t="shared" si="39"/>
        <v>175863839.63</v>
      </c>
      <c r="I60" s="222">
        <f t="shared" si="40"/>
        <v>102458642.53</v>
      </c>
      <c r="J60" s="222">
        <f t="shared" si="41"/>
        <v>137929801.75</v>
      </c>
      <c r="K60" s="222">
        <f t="shared" si="42"/>
        <v>140461851.19</v>
      </c>
      <c r="L60" s="222">
        <f t="shared" si="43"/>
        <v>124569474.91999999</v>
      </c>
      <c r="M60" s="195">
        <f t="shared" si="44"/>
        <v>163227474.22</v>
      </c>
      <c r="N60" s="195">
        <f t="shared" si="45"/>
        <v>78844240.129999995</v>
      </c>
      <c r="O60" s="217"/>
      <c r="P60" s="222">
        <f>SUM(P61:P70)</f>
        <v>57205392.329999998</v>
      </c>
      <c r="Q60" s="222">
        <f t="shared" ref="Q60:AN60" si="54">SUM(Q61:Q70)</f>
        <v>12609363.860000001</v>
      </c>
      <c r="R60" s="222">
        <f t="shared" si="54"/>
        <v>32437313.710000001</v>
      </c>
      <c r="S60" s="222">
        <f t="shared" si="54"/>
        <v>80479652.210000008</v>
      </c>
      <c r="T60" s="222">
        <f t="shared" si="54"/>
        <v>1638032.7100000002</v>
      </c>
      <c r="U60" s="222">
        <f t="shared" si="54"/>
        <v>44606247.630000003</v>
      </c>
      <c r="V60" s="222">
        <f t="shared" si="54"/>
        <v>32197000.179999996</v>
      </c>
      <c r="W60" s="222">
        <f t="shared" si="54"/>
        <v>35122249.679999992</v>
      </c>
      <c r="X60" s="222">
        <f t="shared" si="54"/>
        <v>37335147.829999998</v>
      </c>
      <c r="Y60" s="222">
        <f t="shared" si="54"/>
        <v>40519419.599999994</v>
      </c>
      <c r="Z60" s="222">
        <f t="shared" si="54"/>
        <v>64194864.219999991</v>
      </c>
      <c r="AA60" s="222">
        <f t="shared" si="54"/>
        <v>15137011.68</v>
      </c>
      <c r="AB60" s="217"/>
      <c r="AC60" s="222">
        <f t="shared" si="54"/>
        <v>23991649.379999999</v>
      </c>
      <c r="AD60" s="222">
        <f t="shared" si="54"/>
        <v>4239647.42</v>
      </c>
      <c r="AE60" s="222">
        <f t="shared" si="54"/>
        <v>10430225.640000001</v>
      </c>
      <c r="AF60" s="222">
        <f t="shared" si="54"/>
        <v>7854601.7300000004</v>
      </c>
      <c r="AG60" s="222">
        <f t="shared" si="54"/>
        <v>1653019.88</v>
      </c>
      <c r="AH60" s="222">
        <f t="shared" si="54"/>
        <v>5744962</v>
      </c>
      <c r="AI60" s="222">
        <f t="shared" si="54"/>
        <v>6712798.3500000006</v>
      </c>
      <c r="AJ60" s="222">
        <f t="shared" si="54"/>
        <v>36370574.07</v>
      </c>
      <c r="AK60" s="222">
        <f t="shared" si="54"/>
        <v>14526959.359999999</v>
      </c>
      <c r="AL60" s="222">
        <f t="shared" si="54"/>
        <v>14846259.32</v>
      </c>
      <c r="AM60" s="222">
        <f t="shared" si="54"/>
        <v>29281869</v>
      </c>
      <c r="AN60" s="222">
        <f t="shared" si="54"/>
        <v>862572.45000000019</v>
      </c>
      <c r="AO60" s="217"/>
      <c r="AP60" s="222">
        <f>SUM(AP61:AP70)</f>
        <v>107931504</v>
      </c>
      <c r="AQ60" s="222">
        <f t="shared" ref="AQ60:BA60" si="55">SUM(AQ61:AQ70)</f>
        <v>0</v>
      </c>
      <c r="AR60" s="222">
        <f t="shared" si="55"/>
        <v>65203702</v>
      </c>
      <c r="AS60" s="222">
        <f t="shared" si="55"/>
        <v>120444876</v>
      </c>
      <c r="AT60" s="222">
        <f t="shared" si="55"/>
        <v>9962618</v>
      </c>
      <c r="AU60" s="222">
        <f t="shared" si="55"/>
        <v>125512630</v>
      </c>
      <c r="AV60" s="222">
        <f t="shared" si="55"/>
        <v>60249128</v>
      </c>
      <c r="AW60" s="222">
        <f t="shared" si="55"/>
        <v>60249128</v>
      </c>
      <c r="AX60" s="222">
        <f t="shared" si="55"/>
        <v>82203954</v>
      </c>
      <c r="AY60" s="222">
        <f t="shared" si="55"/>
        <v>65203796</v>
      </c>
      <c r="AZ60" s="222">
        <f t="shared" si="55"/>
        <v>69350741</v>
      </c>
      <c r="BA60" s="222">
        <f t="shared" si="55"/>
        <v>61056853</v>
      </c>
      <c r="BB60" s="217"/>
      <c r="BC60" s="222">
        <f>SUM(BC61:BC70)</f>
        <v>240970</v>
      </c>
      <c r="BD60" s="222">
        <f t="shared" ref="BD60:BN60" si="56">SUM(BD61:BD70)</f>
        <v>500000</v>
      </c>
      <c r="BE60" s="222">
        <f t="shared" si="56"/>
        <v>3289700</v>
      </c>
      <c r="BF60" s="222">
        <f t="shared" si="56"/>
        <v>1481150</v>
      </c>
      <c r="BG60" s="222">
        <f t="shared" si="56"/>
        <v>0</v>
      </c>
      <c r="BH60" s="222">
        <f t="shared" si="56"/>
        <v>0</v>
      </c>
      <c r="BI60" s="222">
        <f t="shared" si="56"/>
        <v>3299716</v>
      </c>
      <c r="BJ60" s="222">
        <f t="shared" si="56"/>
        <v>6187850</v>
      </c>
      <c r="BK60" s="222">
        <f t="shared" si="56"/>
        <v>6395790</v>
      </c>
      <c r="BL60" s="222">
        <f t="shared" si="56"/>
        <v>4000000</v>
      </c>
      <c r="BM60" s="222">
        <f t="shared" si="56"/>
        <v>400000</v>
      </c>
      <c r="BN60" s="222">
        <f t="shared" si="56"/>
        <v>1787803</v>
      </c>
      <c r="BO60" s="217"/>
      <c r="BP60" s="222">
        <f>SUM(BP61:BP70)</f>
        <v>0</v>
      </c>
      <c r="BQ60" s="222">
        <f t="shared" ref="BQ60:CA60" si="57">SUM(BQ61:BQ70)</f>
        <v>0</v>
      </c>
      <c r="BR60" s="222">
        <f t="shared" si="57"/>
        <v>0</v>
      </c>
      <c r="BS60" s="222">
        <f t="shared" si="57"/>
        <v>0</v>
      </c>
      <c r="BT60" s="222">
        <f t="shared" si="57"/>
        <v>0</v>
      </c>
      <c r="BU60" s="222">
        <f t="shared" si="57"/>
        <v>0</v>
      </c>
      <c r="BV60" s="222">
        <f t="shared" si="57"/>
        <v>0</v>
      </c>
      <c r="BW60" s="222">
        <f t="shared" si="57"/>
        <v>0</v>
      </c>
      <c r="BX60" s="222">
        <f t="shared" si="57"/>
        <v>0</v>
      </c>
      <c r="BY60" s="222">
        <f t="shared" si="57"/>
        <v>0</v>
      </c>
      <c r="BZ60" s="222">
        <f t="shared" si="57"/>
        <v>0</v>
      </c>
      <c r="CA60" s="222">
        <f t="shared" si="57"/>
        <v>0</v>
      </c>
      <c r="CB60" s="217"/>
    </row>
    <row r="61" spans="1:80" x14ac:dyDescent="0.2">
      <c r="B61" s="198" t="s">
        <v>170</v>
      </c>
      <c r="C61" s="223">
        <f t="shared" si="34"/>
        <v>150956</v>
      </c>
      <c r="D61" s="223">
        <f t="shared" si="35"/>
        <v>52530</v>
      </c>
      <c r="E61" s="223">
        <f t="shared" si="36"/>
        <v>106094</v>
      </c>
      <c r="F61" s="223">
        <f t="shared" si="37"/>
        <v>152828</v>
      </c>
      <c r="G61" s="223">
        <f t="shared" si="38"/>
        <v>0</v>
      </c>
      <c r="H61" s="223">
        <f t="shared" si="39"/>
        <v>150868</v>
      </c>
      <c r="I61" s="223">
        <f t="shared" si="40"/>
        <v>83732</v>
      </c>
      <c r="J61" s="223">
        <f t="shared" si="41"/>
        <v>90000</v>
      </c>
      <c r="K61" s="223">
        <f t="shared" si="42"/>
        <v>382796</v>
      </c>
      <c r="L61" s="223">
        <f t="shared" si="43"/>
        <v>104474</v>
      </c>
      <c r="M61" s="223">
        <f t="shared" si="44"/>
        <v>266899</v>
      </c>
      <c r="N61" s="223">
        <f t="shared" si="45"/>
        <v>104899</v>
      </c>
      <c r="O61" s="224"/>
      <c r="P61" s="223">
        <v>150956</v>
      </c>
      <c r="Q61" s="223">
        <v>52530</v>
      </c>
      <c r="R61" s="223">
        <v>106094</v>
      </c>
      <c r="S61" s="223">
        <v>152828</v>
      </c>
      <c r="T61" s="223"/>
      <c r="U61" s="223">
        <v>150868</v>
      </c>
      <c r="V61" s="223">
        <v>83732</v>
      </c>
      <c r="W61" s="223"/>
      <c r="X61" s="223">
        <v>242396</v>
      </c>
      <c r="Y61" s="223">
        <v>104474</v>
      </c>
      <c r="Z61" s="223">
        <v>266899</v>
      </c>
      <c r="AA61" s="223">
        <v>104899</v>
      </c>
      <c r="AB61" s="224"/>
      <c r="AC61" s="223"/>
      <c r="AD61" s="223"/>
      <c r="AE61" s="223"/>
      <c r="AF61" s="223"/>
      <c r="AG61" s="223"/>
      <c r="AH61" s="223"/>
      <c r="AI61" s="223"/>
      <c r="AJ61" s="223">
        <v>90000</v>
      </c>
      <c r="AK61" s="223">
        <v>140400</v>
      </c>
      <c r="AL61" s="223"/>
      <c r="AM61" s="223"/>
      <c r="AN61" s="223">
        <v>0</v>
      </c>
      <c r="AO61" s="224"/>
      <c r="AP61" s="223">
        <v>0</v>
      </c>
      <c r="AQ61" s="223">
        <v>0</v>
      </c>
      <c r="AR61" s="223">
        <v>0</v>
      </c>
      <c r="AS61" s="223">
        <v>0</v>
      </c>
      <c r="AT61" s="223">
        <v>0</v>
      </c>
      <c r="AU61" s="223">
        <v>0</v>
      </c>
      <c r="AV61" s="223">
        <v>0</v>
      </c>
      <c r="AW61" s="223">
        <v>0</v>
      </c>
      <c r="AX61" s="223">
        <v>0</v>
      </c>
      <c r="AY61" s="223">
        <v>0</v>
      </c>
      <c r="AZ61" s="223">
        <v>0</v>
      </c>
      <c r="BA61" s="223">
        <v>0</v>
      </c>
      <c r="BB61" s="224"/>
      <c r="BC61" s="223">
        <v>0</v>
      </c>
      <c r="BD61" s="223">
        <v>0</v>
      </c>
      <c r="BE61" s="223">
        <v>0</v>
      </c>
      <c r="BF61" s="223">
        <v>0</v>
      </c>
      <c r="BG61" s="223">
        <v>0</v>
      </c>
      <c r="BH61" s="223">
        <v>0</v>
      </c>
      <c r="BI61" s="223">
        <v>0</v>
      </c>
      <c r="BJ61" s="223">
        <v>0</v>
      </c>
      <c r="BK61" s="223">
        <v>0</v>
      </c>
      <c r="BL61" s="223">
        <v>0</v>
      </c>
      <c r="BM61" s="223">
        <v>0</v>
      </c>
      <c r="BN61" s="223">
        <v>0</v>
      </c>
      <c r="BP61" s="223">
        <v>0</v>
      </c>
      <c r="BQ61" s="223">
        <v>0</v>
      </c>
      <c r="BR61" s="223">
        <v>0</v>
      </c>
      <c r="BS61" s="223">
        <v>0</v>
      </c>
      <c r="BT61" s="223">
        <v>0</v>
      </c>
      <c r="BU61" s="223">
        <v>0</v>
      </c>
      <c r="BV61" s="223">
        <v>0</v>
      </c>
      <c r="BW61" s="223">
        <v>0</v>
      </c>
      <c r="BX61" s="223">
        <v>0</v>
      </c>
      <c r="BY61" s="223">
        <v>0</v>
      </c>
      <c r="BZ61" s="223">
        <v>0</v>
      </c>
      <c r="CA61" s="223">
        <v>0</v>
      </c>
    </row>
    <row r="62" spans="1:80" x14ac:dyDescent="0.2">
      <c r="B62" s="198" t="s">
        <v>171</v>
      </c>
      <c r="C62" s="223">
        <f t="shared" si="34"/>
        <v>85091</v>
      </c>
      <c r="D62" s="223">
        <f t="shared" si="35"/>
        <v>138324</v>
      </c>
      <c r="E62" s="223">
        <f t="shared" si="36"/>
        <v>970495</v>
      </c>
      <c r="F62" s="223">
        <f t="shared" si="37"/>
        <v>785057</v>
      </c>
      <c r="G62" s="223">
        <f t="shared" si="38"/>
        <v>205000</v>
      </c>
      <c r="H62" s="223">
        <f t="shared" si="39"/>
        <v>852828.3</v>
      </c>
      <c r="I62" s="223">
        <f t="shared" si="40"/>
        <v>0</v>
      </c>
      <c r="J62" s="223">
        <f t="shared" si="41"/>
        <v>1489612</v>
      </c>
      <c r="K62" s="223">
        <f t="shared" si="42"/>
        <v>1217540</v>
      </c>
      <c r="L62" s="223">
        <f t="shared" si="43"/>
        <v>359243</v>
      </c>
      <c r="M62" s="223">
        <f t="shared" si="44"/>
        <v>501700</v>
      </c>
      <c r="N62" s="223">
        <f t="shared" si="45"/>
        <v>419243</v>
      </c>
      <c r="O62" s="224"/>
      <c r="P62" s="223">
        <v>85091</v>
      </c>
      <c r="Q62" s="223">
        <v>88324</v>
      </c>
      <c r="R62" s="223">
        <v>378495</v>
      </c>
      <c r="S62" s="223">
        <v>785057</v>
      </c>
      <c r="T62" s="223"/>
      <c r="U62" s="223">
        <v>852828.3</v>
      </c>
      <c r="V62" s="223"/>
      <c r="W62" s="223">
        <v>770159</v>
      </c>
      <c r="X62" s="223">
        <v>352490</v>
      </c>
      <c r="Y62" s="223">
        <v>359243</v>
      </c>
      <c r="Z62" s="223"/>
      <c r="AA62" s="223">
        <v>359243</v>
      </c>
      <c r="AB62" s="224"/>
      <c r="AC62" s="223"/>
      <c r="AD62" s="223">
        <v>50000</v>
      </c>
      <c r="AE62" s="223">
        <v>592000</v>
      </c>
      <c r="AF62" s="223"/>
      <c r="AG62" s="223">
        <v>205000</v>
      </c>
      <c r="AH62" s="223"/>
      <c r="AI62" s="223"/>
      <c r="AJ62" s="223">
        <v>719453</v>
      </c>
      <c r="AK62" s="223">
        <v>865050</v>
      </c>
      <c r="AL62" s="223"/>
      <c r="AM62" s="223">
        <v>501700</v>
      </c>
      <c r="AN62" s="223">
        <v>60000</v>
      </c>
      <c r="AO62" s="224"/>
      <c r="AP62" s="223">
        <v>0</v>
      </c>
      <c r="AQ62" s="223">
        <v>0</v>
      </c>
      <c r="AR62" s="223">
        <v>0</v>
      </c>
      <c r="AS62" s="223">
        <v>0</v>
      </c>
      <c r="AT62" s="223">
        <v>0</v>
      </c>
      <c r="AU62" s="223">
        <v>0</v>
      </c>
      <c r="AV62" s="223">
        <v>0</v>
      </c>
      <c r="AW62" s="223">
        <v>0</v>
      </c>
      <c r="AX62" s="223">
        <v>0</v>
      </c>
      <c r="AY62" s="223">
        <v>0</v>
      </c>
      <c r="AZ62" s="223">
        <v>0</v>
      </c>
      <c r="BA62" s="223">
        <v>0</v>
      </c>
      <c r="BB62" s="224"/>
      <c r="BC62" s="223">
        <v>0</v>
      </c>
      <c r="BD62" s="223">
        <v>0</v>
      </c>
      <c r="BE62" s="223">
        <v>0</v>
      </c>
      <c r="BF62" s="223">
        <v>0</v>
      </c>
      <c r="BG62" s="223">
        <v>0</v>
      </c>
      <c r="BH62" s="223">
        <v>0</v>
      </c>
      <c r="BI62" s="223">
        <v>0</v>
      </c>
      <c r="BJ62" s="223">
        <v>0</v>
      </c>
      <c r="BK62" s="223">
        <v>0</v>
      </c>
      <c r="BL62" s="223">
        <v>0</v>
      </c>
      <c r="BM62" s="223">
        <v>0</v>
      </c>
      <c r="BN62" s="223">
        <v>0</v>
      </c>
      <c r="BP62" s="223">
        <v>0</v>
      </c>
      <c r="BQ62" s="223">
        <v>0</v>
      </c>
      <c r="BR62" s="223">
        <v>0</v>
      </c>
      <c r="BS62" s="223">
        <v>0</v>
      </c>
      <c r="BT62" s="223">
        <v>0</v>
      </c>
      <c r="BU62" s="223">
        <v>0</v>
      </c>
      <c r="BV62" s="223">
        <v>0</v>
      </c>
      <c r="BW62" s="223">
        <v>0</v>
      </c>
      <c r="BX62" s="223">
        <v>0</v>
      </c>
      <c r="BY62" s="223">
        <v>0</v>
      </c>
      <c r="BZ62" s="223">
        <v>0</v>
      </c>
      <c r="CA62" s="223">
        <v>0</v>
      </c>
    </row>
    <row r="63" spans="1:80" x14ac:dyDescent="0.2">
      <c r="B63" s="198" t="s">
        <v>172</v>
      </c>
      <c r="C63" s="223">
        <f t="shared" si="34"/>
        <v>18292763</v>
      </c>
      <c r="D63" s="223">
        <f t="shared" si="35"/>
        <v>0</v>
      </c>
      <c r="E63" s="223">
        <f t="shared" si="36"/>
        <v>9498207</v>
      </c>
      <c r="F63" s="223">
        <f t="shared" si="37"/>
        <v>14130711</v>
      </c>
      <c r="G63" s="223">
        <f t="shared" si="38"/>
        <v>1186570.1299999999</v>
      </c>
      <c r="H63" s="223">
        <f t="shared" si="39"/>
        <v>16979654</v>
      </c>
      <c r="I63" s="223">
        <f t="shared" si="40"/>
        <v>8263668.1200000001</v>
      </c>
      <c r="J63" s="223">
        <f t="shared" si="41"/>
        <v>8138368</v>
      </c>
      <c r="K63" s="223">
        <f t="shared" si="42"/>
        <v>8403963</v>
      </c>
      <c r="L63" s="223">
        <f t="shared" si="43"/>
        <v>8917409</v>
      </c>
      <c r="M63" s="223">
        <f t="shared" si="44"/>
        <v>7916420</v>
      </c>
      <c r="N63" s="223">
        <f t="shared" si="45"/>
        <v>9310282</v>
      </c>
      <c r="O63" s="224"/>
      <c r="P63" s="223">
        <v>2412699</v>
      </c>
      <c r="Q63" s="223"/>
      <c r="R63" s="223">
        <v>2538744</v>
      </c>
      <c r="S63" s="223">
        <v>1279950</v>
      </c>
      <c r="T63" s="223">
        <v>81463.25</v>
      </c>
      <c r="U63" s="223">
        <v>2341430</v>
      </c>
      <c r="V63" s="223">
        <v>1304205.1200000001</v>
      </c>
      <c r="W63" s="223">
        <v>1178905</v>
      </c>
      <c r="X63" s="223">
        <v>1390663</v>
      </c>
      <c r="Y63" s="223">
        <v>1457883</v>
      </c>
      <c r="Z63" s="223">
        <v>59200</v>
      </c>
      <c r="AA63" s="223">
        <v>2740877</v>
      </c>
      <c r="AB63" s="224"/>
      <c r="AC63" s="223"/>
      <c r="AD63" s="223"/>
      <c r="AE63" s="223"/>
      <c r="AF63" s="223"/>
      <c r="AG63" s="223">
        <v>36939.879999999997</v>
      </c>
      <c r="AH63" s="223"/>
      <c r="AI63" s="223"/>
      <c r="AJ63" s="223"/>
      <c r="AK63" s="223">
        <v>53837</v>
      </c>
      <c r="AL63" s="223">
        <v>500060</v>
      </c>
      <c r="AM63" s="223">
        <v>377769</v>
      </c>
      <c r="AN63" s="223">
        <v>129920</v>
      </c>
      <c r="AO63" s="224"/>
      <c r="AP63" s="223">
        <v>15880064</v>
      </c>
      <c r="AQ63" s="223">
        <v>0</v>
      </c>
      <c r="AR63" s="223">
        <v>6959463</v>
      </c>
      <c r="AS63" s="223">
        <v>12850761</v>
      </c>
      <c r="AT63" s="223">
        <v>1068167</v>
      </c>
      <c r="AU63" s="223">
        <v>14638224</v>
      </c>
      <c r="AV63" s="223">
        <v>6959463</v>
      </c>
      <c r="AW63" s="223">
        <v>6959463</v>
      </c>
      <c r="AX63" s="223">
        <v>6959463</v>
      </c>
      <c r="AY63" s="223">
        <v>6959466</v>
      </c>
      <c r="AZ63" s="223">
        <v>7479451</v>
      </c>
      <c r="BA63" s="223">
        <v>6439485</v>
      </c>
      <c r="BB63" s="224"/>
      <c r="BC63" s="223">
        <v>0</v>
      </c>
      <c r="BD63" s="223">
        <v>0</v>
      </c>
      <c r="BE63" s="223">
        <v>0</v>
      </c>
      <c r="BF63" s="223">
        <v>0</v>
      </c>
      <c r="BG63" s="223">
        <v>0</v>
      </c>
      <c r="BH63" s="223">
        <v>0</v>
      </c>
      <c r="BI63" s="223">
        <v>0</v>
      </c>
      <c r="BJ63" s="223">
        <v>0</v>
      </c>
      <c r="BK63" s="223">
        <v>0</v>
      </c>
      <c r="BL63" s="223">
        <v>0</v>
      </c>
      <c r="BM63" s="223">
        <v>0</v>
      </c>
      <c r="BN63" s="223">
        <v>0</v>
      </c>
      <c r="BP63" s="223">
        <v>0</v>
      </c>
      <c r="BQ63" s="223">
        <v>0</v>
      </c>
      <c r="BR63" s="223">
        <v>0</v>
      </c>
      <c r="BS63" s="223">
        <v>0</v>
      </c>
      <c r="BT63" s="223">
        <v>0</v>
      </c>
      <c r="BU63" s="223">
        <v>0</v>
      </c>
      <c r="BV63" s="223">
        <v>0</v>
      </c>
      <c r="BW63" s="223">
        <v>0</v>
      </c>
      <c r="BX63" s="223">
        <v>0</v>
      </c>
      <c r="BY63" s="223">
        <v>0</v>
      </c>
      <c r="BZ63" s="223">
        <v>0</v>
      </c>
      <c r="CA63" s="223">
        <v>0</v>
      </c>
    </row>
    <row r="64" spans="1:80" x14ac:dyDescent="0.2">
      <c r="B64" s="198" t="s">
        <v>173</v>
      </c>
      <c r="C64" s="223">
        <f t="shared" si="34"/>
        <v>201666</v>
      </c>
      <c r="D64" s="223">
        <f t="shared" si="35"/>
        <v>9688</v>
      </c>
      <c r="E64" s="223">
        <f t="shared" si="36"/>
        <v>199502</v>
      </c>
      <c r="F64" s="225">
        <f t="shared" si="37"/>
        <v>422316</v>
      </c>
      <c r="G64" s="225">
        <f t="shared" si="38"/>
        <v>15867</v>
      </c>
      <c r="H64" s="225">
        <f t="shared" si="39"/>
        <v>603510</v>
      </c>
      <c r="I64" s="223">
        <f t="shared" si="40"/>
        <v>16944</v>
      </c>
      <c r="J64" s="223">
        <f t="shared" si="41"/>
        <v>449520</v>
      </c>
      <c r="K64" s="223">
        <f t="shared" si="42"/>
        <v>999598</v>
      </c>
      <c r="L64" s="223">
        <f t="shared" si="43"/>
        <v>305030</v>
      </c>
      <c r="M64" s="223">
        <f t="shared" si="44"/>
        <v>501676</v>
      </c>
      <c r="N64" s="223">
        <f t="shared" si="45"/>
        <v>0</v>
      </c>
      <c r="O64" s="224"/>
      <c r="P64" s="223">
        <v>201666</v>
      </c>
      <c r="Q64" s="223">
        <v>9688</v>
      </c>
      <c r="R64" s="223">
        <v>199502</v>
      </c>
      <c r="S64" s="225">
        <v>422316</v>
      </c>
      <c r="T64" s="225">
        <v>15867</v>
      </c>
      <c r="U64" s="225">
        <v>603510</v>
      </c>
      <c r="V64" s="223">
        <v>16944</v>
      </c>
      <c r="W64" s="223">
        <v>201176</v>
      </c>
      <c r="X64" s="223">
        <v>498312</v>
      </c>
      <c r="Y64" s="223"/>
      <c r="Z64" s="223">
        <v>428039</v>
      </c>
      <c r="AA64" s="223">
        <v>0</v>
      </c>
      <c r="AB64" s="224"/>
      <c r="AC64" s="223"/>
      <c r="AD64" s="223"/>
      <c r="AE64" s="223"/>
      <c r="AF64" s="225"/>
      <c r="AG64" s="225"/>
      <c r="AH64" s="225"/>
      <c r="AI64" s="223"/>
      <c r="AJ64" s="223">
        <v>248344</v>
      </c>
      <c r="AK64" s="223">
        <v>501286</v>
      </c>
      <c r="AL64" s="223">
        <v>305030</v>
      </c>
      <c r="AM64" s="223">
        <v>73637</v>
      </c>
      <c r="AN64" s="223">
        <v>0</v>
      </c>
      <c r="AO64" s="224"/>
      <c r="AP64" s="223">
        <v>0</v>
      </c>
      <c r="AQ64" s="223">
        <v>0</v>
      </c>
      <c r="AR64" s="223">
        <v>0</v>
      </c>
      <c r="AS64" s="225">
        <v>0</v>
      </c>
      <c r="AT64" s="225">
        <v>0</v>
      </c>
      <c r="AU64" s="225">
        <v>0</v>
      </c>
      <c r="AV64" s="223">
        <v>0</v>
      </c>
      <c r="AW64" s="223">
        <v>0</v>
      </c>
      <c r="AX64" s="223">
        <v>0</v>
      </c>
      <c r="AY64" s="223">
        <v>0</v>
      </c>
      <c r="AZ64" s="223">
        <v>0</v>
      </c>
      <c r="BA64" s="223">
        <v>0</v>
      </c>
      <c r="BB64" s="224"/>
      <c r="BC64" s="223">
        <v>0</v>
      </c>
      <c r="BD64" s="223">
        <v>0</v>
      </c>
      <c r="BE64" s="223">
        <v>0</v>
      </c>
      <c r="BF64" s="225">
        <v>0</v>
      </c>
      <c r="BG64" s="225">
        <v>0</v>
      </c>
      <c r="BH64" s="225">
        <v>0</v>
      </c>
      <c r="BI64" s="223">
        <v>0</v>
      </c>
      <c r="BJ64" s="223">
        <v>0</v>
      </c>
      <c r="BK64" s="223">
        <v>0</v>
      </c>
      <c r="BL64" s="223">
        <v>0</v>
      </c>
      <c r="BM64" s="223">
        <v>0</v>
      </c>
      <c r="BN64" s="223">
        <v>0</v>
      </c>
      <c r="BP64" s="223">
        <v>0</v>
      </c>
      <c r="BQ64" s="223">
        <v>0</v>
      </c>
      <c r="BR64" s="223">
        <v>0</v>
      </c>
      <c r="BS64" s="225">
        <v>0</v>
      </c>
      <c r="BT64" s="225">
        <v>0</v>
      </c>
      <c r="BU64" s="225">
        <v>0</v>
      </c>
      <c r="BV64" s="223">
        <v>0</v>
      </c>
      <c r="BW64" s="223">
        <v>0</v>
      </c>
      <c r="BX64" s="223">
        <v>0</v>
      </c>
      <c r="BY64" s="223">
        <v>0</v>
      </c>
      <c r="BZ64" s="223">
        <v>0</v>
      </c>
      <c r="CA64" s="223">
        <v>0</v>
      </c>
    </row>
    <row r="65" spans="1:80" x14ac:dyDescent="0.2">
      <c r="B65" s="198" t="s">
        <v>174</v>
      </c>
      <c r="C65" s="223">
        <f t="shared" si="34"/>
        <v>7053619.3799999999</v>
      </c>
      <c r="D65" s="223">
        <f t="shared" si="35"/>
        <v>1924711.9700000002</v>
      </c>
      <c r="E65" s="223">
        <f t="shared" si="36"/>
        <v>4938561.8899999997</v>
      </c>
      <c r="F65" s="223">
        <f t="shared" si="37"/>
        <v>8654093.6300000008</v>
      </c>
      <c r="G65" s="223">
        <f t="shared" si="38"/>
        <v>3319488.25</v>
      </c>
      <c r="H65" s="223">
        <f t="shared" si="39"/>
        <v>9192728.6000000015</v>
      </c>
      <c r="I65" s="223">
        <f t="shared" si="40"/>
        <v>6729170.7999999998</v>
      </c>
      <c r="J65" s="223">
        <f t="shared" si="41"/>
        <v>21620697.07</v>
      </c>
      <c r="K65" s="223">
        <f t="shared" si="42"/>
        <v>8143397.8500000006</v>
      </c>
      <c r="L65" s="223">
        <f t="shared" si="43"/>
        <v>7946193.4199999999</v>
      </c>
      <c r="M65" s="223">
        <f t="shared" si="44"/>
        <v>19058491.850000001</v>
      </c>
      <c r="N65" s="223">
        <f t="shared" si="45"/>
        <v>5043394.22</v>
      </c>
      <c r="O65" s="224"/>
      <c r="P65" s="223">
        <v>5553619.3799999999</v>
      </c>
      <c r="Q65" s="223">
        <v>362706.97000000009</v>
      </c>
      <c r="R65" s="223">
        <v>2938561.8899999997</v>
      </c>
      <c r="S65" s="223">
        <v>7154093.6300000008</v>
      </c>
      <c r="T65" s="223">
        <v>1319488.2500000002</v>
      </c>
      <c r="U65" s="223">
        <v>6192728.6000000006</v>
      </c>
      <c r="V65" s="223">
        <v>4729170.8</v>
      </c>
      <c r="W65" s="223">
        <v>3998990.07</v>
      </c>
      <c r="X65" s="223">
        <v>4247607.8500000006</v>
      </c>
      <c r="Y65" s="223">
        <v>3621786.4199999995</v>
      </c>
      <c r="Z65" s="223">
        <v>4239279.8499999996</v>
      </c>
      <c r="AA65" s="223">
        <v>1801787.22</v>
      </c>
      <c r="AB65" s="224"/>
      <c r="AC65" s="223">
        <v>1500000</v>
      </c>
      <c r="AD65" s="223">
        <v>1562005</v>
      </c>
      <c r="AE65" s="223">
        <v>2000000</v>
      </c>
      <c r="AF65" s="223">
        <v>1500000</v>
      </c>
      <c r="AG65" s="223">
        <v>2000000</v>
      </c>
      <c r="AH65" s="223">
        <v>3000000</v>
      </c>
      <c r="AI65" s="223">
        <v>2000000</v>
      </c>
      <c r="AJ65" s="223">
        <v>11697107</v>
      </c>
      <c r="AK65" s="223">
        <v>1500000</v>
      </c>
      <c r="AL65" s="223">
        <v>4324407</v>
      </c>
      <c r="AM65" s="223">
        <v>14819212</v>
      </c>
      <c r="AN65" s="223">
        <v>1453804</v>
      </c>
      <c r="AO65" s="224"/>
      <c r="AP65" s="223">
        <v>0</v>
      </c>
      <c r="AQ65" s="223">
        <v>0</v>
      </c>
      <c r="AR65" s="223">
        <v>0</v>
      </c>
      <c r="AS65" s="223">
        <v>0</v>
      </c>
      <c r="AT65" s="223">
        <v>0</v>
      </c>
      <c r="AU65" s="223">
        <v>0</v>
      </c>
      <c r="AV65" s="223">
        <v>0</v>
      </c>
      <c r="AW65" s="223">
        <v>0</v>
      </c>
      <c r="AX65" s="223">
        <v>0</v>
      </c>
      <c r="AY65" s="223">
        <v>0</v>
      </c>
      <c r="AZ65" s="223">
        <v>0</v>
      </c>
      <c r="BA65" s="223">
        <v>0</v>
      </c>
      <c r="BB65" s="224"/>
      <c r="BC65" s="223">
        <v>0</v>
      </c>
      <c r="BD65" s="223">
        <v>0</v>
      </c>
      <c r="BE65" s="223">
        <v>0</v>
      </c>
      <c r="BF65" s="223">
        <v>0</v>
      </c>
      <c r="BG65" s="223">
        <v>0</v>
      </c>
      <c r="BH65" s="223">
        <v>0</v>
      </c>
      <c r="BI65" s="223">
        <v>0</v>
      </c>
      <c r="BJ65" s="223">
        <v>5924600</v>
      </c>
      <c r="BK65" s="223">
        <v>2395790</v>
      </c>
      <c r="BL65" s="223">
        <v>0</v>
      </c>
      <c r="BM65" s="223">
        <v>0</v>
      </c>
      <c r="BN65" s="223">
        <v>1787803</v>
      </c>
      <c r="BP65" s="223">
        <v>0</v>
      </c>
      <c r="BQ65" s="223">
        <v>0</v>
      </c>
      <c r="BR65" s="223">
        <v>0</v>
      </c>
      <c r="BS65" s="223">
        <v>0</v>
      </c>
      <c r="BT65" s="223">
        <v>0</v>
      </c>
      <c r="BU65" s="223">
        <v>0</v>
      </c>
      <c r="BV65" s="223">
        <v>0</v>
      </c>
      <c r="BW65" s="223">
        <v>0</v>
      </c>
      <c r="BX65" s="223">
        <v>0</v>
      </c>
      <c r="BY65" s="223">
        <v>0</v>
      </c>
      <c r="BZ65" s="223">
        <v>0</v>
      </c>
      <c r="CA65" s="223">
        <v>0</v>
      </c>
    </row>
    <row r="66" spans="1:80" x14ac:dyDescent="0.2">
      <c r="B66" s="198" t="s">
        <v>175</v>
      </c>
      <c r="C66" s="223">
        <f t="shared" si="34"/>
        <v>6176638</v>
      </c>
      <c r="D66" s="223">
        <f t="shared" si="35"/>
        <v>0</v>
      </c>
      <c r="E66" s="223">
        <f t="shared" si="36"/>
        <v>3287800.28</v>
      </c>
      <c r="F66" s="223">
        <f t="shared" si="37"/>
        <v>6232483.2800000003</v>
      </c>
      <c r="G66" s="223">
        <f t="shared" si="38"/>
        <v>-199481.28000000003</v>
      </c>
      <c r="H66" s="223">
        <f t="shared" si="39"/>
        <v>6394416.2800000003</v>
      </c>
      <c r="I66" s="223">
        <f t="shared" si="40"/>
        <v>3088319</v>
      </c>
      <c r="J66" s="223">
        <f t="shared" si="41"/>
        <v>3310886</v>
      </c>
      <c r="K66" s="223">
        <f t="shared" si="42"/>
        <v>3719912.67</v>
      </c>
      <c r="L66" s="223">
        <f t="shared" si="43"/>
        <v>3602729.2800000003</v>
      </c>
      <c r="M66" s="223">
        <f t="shared" si="44"/>
        <v>3587136</v>
      </c>
      <c r="N66" s="223">
        <f t="shared" si="45"/>
        <v>3428032</v>
      </c>
      <c r="O66" s="224"/>
      <c r="P66" s="223">
        <v>6176638</v>
      </c>
      <c r="Q66" s="223"/>
      <c r="R66" s="223">
        <v>3287800.28</v>
      </c>
      <c r="S66" s="223">
        <v>6232483.2800000003</v>
      </c>
      <c r="T66" s="223">
        <v>-199481.28000000003</v>
      </c>
      <c r="U66" s="223">
        <v>6394416.2800000003</v>
      </c>
      <c r="V66" s="223">
        <v>3088319</v>
      </c>
      <c r="W66" s="223">
        <v>3310886</v>
      </c>
      <c r="X66" s="223">
        <v>3497677.67</v>
      </c>
      <c r="Y66" s="223">
        <v>3602729.2800000003</v>
      </c>
      <c r="Z66" s="223">
        <v>3587136</v>
      </c>
      <c r="AA66" s="223">
        <v>3428032</v>
      </c>
      <c r="AB66" s="224"/>
      <c r="AC66" s="223"/>
      <c r="AD66" s="223"/>
      <c r="AE66" s="223"/>
      <c r="AF66" s="223"/>
      <c r="AG66" s="223"/>
      <c r="AH66" s="223"/>
      <c r="AI66" s="223"/>
      <c r="AJ66" s="223"/>
      <c r="AK66" s="223">
        <v>222235</v>
      </c>
      <c r="AL66" s="223"/>
      <c r="AM66" s="223"/>
      <c r="AN66" s="223">
        <v>0</v>
      </c>
      <c r="AO66" s="224"/>
      <c r="AP66" s="223">
        <v>0</v>
      </c>
      <c r="AQ66" s="223">
        <v>0</v>
      </c>
      <c r="AR66" s="223">
        <v>0</v>
      </c>
      <c r="AS66" s="223">
        <v>0</v>
      </c>
      <c r="AT66" s="223">
        <v>0</v>
      </c>
      <c r="AU66" s="223">
        <v>0</v>
      </c>
      <c r="AV66" s="223">
        <v>0</v>
      </c>
      <c r="AW66" s="223">
        <v>0</v>
      </c>
      <c r="AX66" s="223">
        <v>0</v>
      </c>
      <c r="AY66" s="223">
        <v>0</v>
      </c>
      <c r="AZ66" s="223">
        <v>0</v>
      </c>
      <c r="BA66" s="223">
        <v>0</v>
      </c>
      <c r="BB66" s="224"/>
      <c r="BC66" s="223">
        <v>0</v>
      </c>
      <c r="BD66" s="223">
        <v>0</v>
      </c>
      <c r="BE66" s="223">
        <v>0</v>
      </c>
      <c r="BF66" s="223">
        <v>0</v>
      </c>
      <c r="BG66" s="223">
        <v>0</v>
      </c>
      <c r="BH66" s="223">
        <v>0</v>
      </c>
      <c r="BI66" s="223">
        <v>0</v>
      </c>
      <c r="BJ66" s="223">
        <v>0</v>
      </c>
      <c r="BK66" s="223">
        <v>0</v>
      </c>
      <c r="BL66" s="223">
        <v>0</v>
      </c>
      <c r="BM66" s="223">
        <v>0</v>
      </c>
      <c r="BN66" s="223">
        <v>0</v>
      </c>
      <c r="BP66" s="223">
        <v>0</v>
      </c>
      <c r="BQ66" s="223">
        <v>0</v>
      </c>
      <c r="BR66" s="223">
        <v>0</v>
      </c>
      <c r="BS66" s="223">
        <v>0</v>
      </c>
      <c r="BT66" s="223">
        <v>0</v>
      </c>
      <c r="BU66" s="223">
        <v>0</v>
      </c>
      <c r="BV66" s="223">
        <v>0</v>
      </c>
      <c r="BW66" s="223">
        <v>0</v>
      </c>
      <c r="BX66" s="223">
        <v>0</v>
      </c>
      <c r="BY66" s="223">
        <v>0</v>
      </c>
      <c r="BZ66" s="223">
        <v>0</v>
      </c>
      <c r="CA66" s="223">
        <v>0</v>
      </c>
    </row>
    <row r="67" spans="1:80" x14ac:dyDescent="0.2">
      <c r="B67" s="198" t="s">
        <v>176</v>
      </c>
      <c r="C67" s="223">
        <f t="shared" si="34"/>
        <v>3519231</v>
      </c>
      <c r="D67" s="223">
        <f t="shared" si="35"/>
        <v>84302</v>
      </c>
      <c r="E67" s="223">
        <f t="shared" si="36"/>
        <v>1959023.24</v>
      </c>
      <c r="F67" s="223">
        <f t="shared" si="37"/>
        <v>3620054</v>
      </c>
      <c r="G67" s="223">
        <f t="shared" si="38"/>
        <v>14148.000000000007</v>
      </c>
      <c r="H67" s="223">
        <f t="shared" si="39"/>
        <v>5224341</v>
      </c>
      <c r="I67" s="223">
        <f t="shared" si="40"/>
        <v>725790.26</v>
      </c>
      <c r="J67" s="223">
        <f t="shared" si="41"/>
        <v>2252335</v>
      </c>
      <c r="K67" s="223">
        <f t="shared" si="42"/>
        <v>3349837.03</v>
      </c>
      <c r="L67" s="223">
        <f t="shared" si="43"/>
        <v>1303509.5899999999</v>
      </c>
      <c r="M67" s="223">
        <f t="shared" si="44"/>
        <v>2728993</v>
      </c>
      <c r="N67" s="223">
        <f t="shared" si="45"/>
        <v>2822762.12</v>
      </c>
      <c r="O67" s="224"/>
      <c r="P67" s="223">
        <v>3519231</v>
      </c>
      <c r="Q67" s="223">
        <v>84302</v>
      </c>
      <c r="R67" s="223">
        <v>1758328</v>
      </c>
      <c r="S67" s="223">
        <v>3620054</v>
      </c>
      <c r="T67" s="223">
        <v>14148.000000000007</v>
      </c>
      <c r="U67" s="223">
        <v>3503514</v>
      </c>
      <c r="V67" s="223">
        <v>725790.26</v>
      </c>
      <c r="W67" s="223">
        <v>1752375</v>
      </c>
      <c r="X67" s="223">
        <v>3239598</v>
      </c>
      <c r="Y67" s="223">
        <v>770617</v>
      </c>
      <c r="Z67" s="223">
        <v>2366084</v>
      </c>
      <c r="AA67" s="223">
        <v>2716388</v>
      </c>
      <c r="AB67" s="224"/>
      <c r="AC67" s="223"/>
      <c r="AD67" s="223"/>
      <c r="AE67" s="223">
        <v>200695.24</v>
      </c>
      <c r="AF67" s="223"/>
      <c r="AG67" s="223"/>
      <c r="AH67" s="223">
        <v>1720827</v>
      </c>
      <c r="AI67" s="223"/>
      <c r="AJ67" s="223">
        <v>499960</v>
      </c>
      <c r="AK67" s="223">
        <v>110239.03</v>
      </c>
      <c r="AL67" s="223">
        <v>532892.59</v>
      </c>
      <c r="AM67" s="223">
        <v>362909</v>
      </c>
      <c r="AN67" s="223">
        <v>106374.12</v>
      </c>
      <c r="AO67" s="224"/>
      <c r="AP67" s="223">
        <v>0</v>
      </c>
      <c r="AQ67" s="223">
        <v>0</v>
      </c>
      <c r="AR67" s="223">
        <v>0</v>
      </c>
      <c r="AS67" s="223">
        <v>0</v>
      </c>
      <c r="AT67" s="223">
        <v>0</v>
      </c>
      <c r="AU67" s="223">
        <v>0</v>
      </c>
      <c r="AV67" s="223">
        <v>0</v>
      </c>
      <c r="AW67" s="223">
        <v>0</v>
      </c>
      <c r="AX67" s="223">
        <v>0</v>
      </c>
      <c r="AY67" s="223">
        <v>0</v>
      </c>
      <c r="AZ67" s="223">
        <v>0</v>
      </c>
      <c r="BA67" s="223">
        <v>0</v>
      </c>
      <c r="BB67" s="224"/>
      <c r="BC67" s="223">
        <v>0</v>
      </c>
      <c r="BD67" s="223">
        <v>0</v>
      </c>
      <c r="BE67" s="223">
        <v>0</v>
      </c>
      <c r="BF67" s="223">
        <v>0</v>
      </c>
      <c r="BG67" s="223">
        <v>0</v>
      </c>
      <c r="BH67" s="223">
        <v>0</v>
      </c>
      <c r="BI67" s="223">
        <v>0</v>
      </c>
      <c r="BJ67" s="223">
        <v>0</v>
      </c>
      <c r="BK67" s="223">
        <v>0</v>
      </c>
      <c r="BL67" s="223">
        <v>0</v>
      </c>
      <c r="BM67" s="223">
        <v>0</v>
      </c>
      <c r="BN67" s="223">
        <v>0</v>
      </c>
      <c r="BP67" s="223">
        <v>0</v>
      </c>
      <c r="BQ67" s="223">
        <v>0</v>
      </c>
      <c r="BR67" s="223">
        <v>0</v>
      </c>
      <c r="BS67" s="223">
        <v>0</v>
      </c>
      <c r="BT67" s="223">
        <v>0</v>
      </c>
      <c r="BU67" s="223">
        <v>0</v>
      </c>
      <c r="BV67" s="223">
        <v>0</v>
      </c>
      <c r="BW67" s="223">
        <v>0</v>
      </c>
      <c r="BX67" s="223">
        <v>0</v>
      </c>
      <c r="BY67" s="223">
        <v>0</v>
      </c>
      <c r="BZ67" s="223">
        <v>0</v>
      </c>
      <c r="CA67" s="223">
        <v>0</v>
      </c>
    </row>
    <row r="68" spans="1:80" x14ac:dyDescent="0.2">
      <c r="B68" s="198" t="s">
        <v>177</v>
      </c>
      <c r="C68" s="223">
        <f t="shared" ref="C68:C73" si="58">P68+AC68+AP68+BC68+BP68</f>
        <v>186008</v>
      </c>
      <c r="D68" s="223">
        <f t="shared" ref="D68:D73" si="59">Q68+AD68+AQ68+BD68+BQ68</f>
        <v>229208</v>
      </c>
      <c r="E68" s="223">
        <f t="shared" ref="E68:E73" si="60">R68+AE68+AR68+BE68+BR68</f>
        <v>181224</v>
      </c>
      <c r="F68" s="223">
        <f t="shared" ref="F68:F73" si="61">S68+AF68+AS68+BF68+BS68</f>
        <v>179462</v>
      </c>
      <c r="G68" s="223">
        <f t="shared" ref="G68:G73" si="62">T68+AG68+AT68+BG68+BT68</f>
        <v>155667</v>
      </c>
      <c r="H68" s="223">
        <f t="shared" ref="H68:H73" si="63">U68+AH68+AU68+BH68+BU68</f>
        <v>198763</v>
      </c>
      <c r="I68" s="223">
        <f t="shared" ref="I68:I73" si="64">V68+AI68+AV68+BI68+BV68</f>
        <v>608579.81000000006</v>
      </c>
      <c r="J68" s="223">
        <f t="shared" ref="J68:J73" si="65">W68+AJ68+AW68+BJ68+BW68</f>
        <v>339109</v>
      </c>
      <c r="K68" s="223">
        <f t="shared" ref="K68:K73" si="66">X68+AK68+AX68+BK68+BX68</f>
        <v>449579</v>
      </c>
      <c r="L68" s="223">
        <f t="shared" ref="L68:L73" si="67">Y68+AL68+AY68+BL68+BY68</f>
        <v>346130</v>
      </c>
      <c r="M68" s="223">
        <f t="shared" ref="M68:M73" si="68">Z68+AM68+AZ68+BM68+BZ68</f>
        <v>373624</v>
      </c>
      <c r="N68" s="223">
        <f t="shared" ref="N68:N73" si="69">AA68+AN68+BA68+BN68+CA68</f>
        <v>193536</v>
      </c>
      <c r="O68" s="224"/>
      <c r="P68" s="223">
        <v>186008</v>
      </c>
      <c r="Q68" s="223">
        <v>59208</v>
      </c>
      <c r="R68" s="223">
        <v>96624</v>
      </c>
      <c r="S68" s="223">
        <v>179462</v>
      </c>
      <c r="T68" s="223">
        <v>5667</v>
      </c>
      <c r="U68" s="223">
        <v>198763</v>
      </c>
      <c r="V68" s="223"/>
      <c r="W68" s="223">
        <v>89109</v>
      </c>
      <c r="X68" s="223">
        <v>199736</v>
      </c>
      <c r="Y68" s="223">
        <v>95870</v>
      </c>
      <c r="Z68" s="223">
        <v>373624</v>
      </c>
      <c r="AA68" s="223">
        <v>193536</v>
      </c>
      <c r="AB68" s="224"/>
      <c r="AC68" s="223"/>
      <c r="AD68" s="223">
        <v>170000</v>
      </c>
      <c r="AE68" s="223">
        <v>84600</v>
      </c>
      <c r="AF68" s="223"/>
      <c r="AG68" s="223">
        <v>150000</v>
      </c>
      <c r="AH68" s="223"/>
      <c r="AI68" s="223">
        <v>608579.81000000006</v>
      </c>
      <c r="AJ68" s="223">
        <v>250000</v>
      </c>
      <c r="AK68" s="223">
        <v>249843</v>
      </c>
      <c r="AL68" s="223">
        <v>250260</v>
      </c>
      <c r="AM68" s="223"/>
      <c r="AN68" s="223">
        <v>0</v>
      </c>
      <c r="AO68" s="224"/>
      <c r="AP68" s="223">
        <v>0</v>
      </c>
      <c r="AQ68" s="223">
        <v>0</v>
      </c>
      <c r="AR68" s="223">
        <v>0</v>
      </c>
      <c r="AS68" s="223">
        <v>0</v>
      </c>
      <c r="AT68" s="223">
        <v>0</v>
      </c>
      <c r="AU68" s="223">
        <v>0</v>
      </c>
      <c r="AV68" s="223">
        <v>0</v>
      </c>
      <c r="AW68" s="223">
        <v>0</v>
      </c>
      <c r="AX68" s="223">
        <v>0</v>
      </c>
      <c r="AY68" s="223">
        <v>0</v>
      </c>
      <c r="AZ68" s="223">
        <v>0</v>
      </c>
      <c r="BA68" s="223">
        <v>0</v>
      </c>
      <c r="BB68" s="224"/>
      <c r="BC68" s="223">
        <v>0</v>
      </c>
      <c r="BD68" s="223">
        <v>0</v>
      </c>
      <c r="BE68" s="223">
        <v>0</v>
      </c>
      <c r="BF68" s="223">
        <v>0</v>
      </c>
      <c r="BG68" s="223">
        <v>0</v>
      </c>
      <c r="BH68" s="223">
        <v>0</v>
      </c>
      <c r="BI68" s="223">
        <v>0</v>
      </c>
      <c r="BJ68" s="223">
        <v>0</v>
      </c>
      <c r="BK68" s="223">
        <v>0</v>
      </c>
      <c r="BL68" s="223">
        <v>0</v>
      </c>
      <c r="BM68" s="223">
        <v>0</v>
      </c>
      <c r="BN68" s="223">
        <v>0</v>
      </c>
      <c r="BP68" s="223">
        <v>0</v>
      </c>
      <c r="BQ68" s="223">
        <v>0</v>
      </c>
      <c r="BR68" s="223">
        <v>0</v>
      </c>
      <c r="BS68" s="223">
        <v>0</v>
      </c>
      <c r="BT68" s="223">
        <v>0</v>
      </c>
      <c r="BU68" s="223">
        <v>0</v>
      </c>
      <c r="BV68" s="223">
        <v>0</v>
      </c>
      <c r="BW68" s="223">
        <v>0</v>
      </c>
      <c r="BX68" s="223">
        <v>0</v>
      </c>
      <c r="BY68" s="223">
        <v>0</v>
      </c>
      <c r="BZ68" s="223">
        <v>0</v>
      </c>
      <c r="CA68" s="223">
        <v>0</v>
      </c>
    </row>
    <row r="69" spans="1:80" x14ac:dyDescent="0.2">
      <c r="B69" s="198" t="s">
        <v>178</v>
      </c>
      <c r="C69" s="223">
        <f t="shared" si="58"/>
        <v>100839431.33</v>
      </c>
      <c r="D69" s="223">
        <f t="shared" si="59"/>
        <v>12390336.91</v>
      </c>
      <c r="E69" s="223">
        <f t="shared" si="60"/>
        <v>64322855.939999998</v>
      </c>
      <c r="F69" s="223">
        <f t="shared" si="61"/>
        <v>125292865.30000001</v>
      </c>
      <c r="G69" s="223">
        <f t="shared" si="62"/>
        <v>6029711.9900000002</v>
      </c>
      <c r="H69" s="223">
        <f t="shared" si="63"/>
        <v>86411361.349999994</v>
      </c>
      <c r="I69" s="223">
        <f t="shared" si="64"/>
        <v>55604556</v>
      </c>
      <c r="J69" s="223">
        <f t="shared" si="65"/>
        <v>52008229.159999996</v>
      </c>
      <c r="K69" s="223">
        <f t="shared" si="66"/>
        <v>76722002.939999998</v>
      </c>
      <c r="L69" s="223">
        <f t="shared" si="67"/>
        <v>68087567.900000006</v>
      </c>
      <c r="M69" s="223">
        <f t="shared" si="68"/>
        <v>99363118.36999999</v>
      </c>
      <c r="N69" s="223">
        <f t="shared" si="69"/>
        <v>35397785.560000002</v>
      </c>
      <c r="O69" s="224"/>
      <c r="P69" s="223">
        <v>34675639.949999996</v>
      </c>
      <c r="Q69" s="223">
        <v>9503899.4900000002</v>
      </c>
      <c r="R69" s="223">
        <v>19007754.539999999</v>
      </c>
      <c r="S69" s="223">
        <v>56234130.300000004</v>
      </c>
      <c r="T69" s="223">
        <v>356445.99000000005</v>
      </c>
      <c r="U69" s="223">
        <v>19050538.349999998</v>
      </c>
      <c r="V69" s="223">
        <v>19376967.999999996</v>
      </c>
      <c r="W69" s="223">
        <v>20077897.109999996</v>
      </c>
      <c r="X69" s="223">
        <v>20658626.609999999</v>
      </c>
      <c r="Y69" s="223">
        <v>27378022.399999999</v>
      </c>
      <c r="Z69" s="223">
        <v>49882463.36999999</v>
      </c>
      <c r="AA69" s="223">
        <v>1153509.96</v>
      </c>
      <c r="AB69" s="224"/>
      <c r="AC69" s="223">
        <v>17627487.379999999</v>
      </c>
      <c r="AD69" s="223">
        <v>2386437.42</v>
      </c>
      <c r="AE69" s="223">
        <v>6050021.4000000004</v>
      </c>
      <c r="AF69" s="223">
        <v>1014400</v>
      </c>
      <c r="AG69" s="223">
        <v>285600</v>
      </c>
      <c r="AH69" s="223">
        <v>1024135</v>
      </c>
      <c r="AI69" s="223">
        <v>1907066</v>
      </c>
      <c r="AJ69" s="223">
        <v>646276.05000000005</v>
      </c>
      <c r="AK69" s="223">
        <v>3087743.33</v>
      </c>
      <c r="AL69" s="223">
        <v>734075.5</v>
      </c>
      <c r="AM69" s="223">
        <v>10853085</v>
      </c>
      <c r="AN69" s="223">
        <v>520907.60000000009</v>
      </c>
      <c r="AO69" s="224"/>
      <c r="AP69" s="223">
        <v>48295334</v>
      </c>
      <c r="AQ69" s="223">
        <v>0</v>
      </c>
      <c r="AR69" s="223">
        <v>35975380</v>
      </c>
      <c r="AS69" s="223">
        <v>66563185</v>
      </c>
      <c r="AT69" s="223">
        <v>5387666</v>
      </c>
      <c r="AU69" s="223">
        <v>66336688</v>
      </c>
      <c r="AV69" s="223">
        <v>31020806</v>
      </c>
      <c r="AW69" s="223">
        <v>31020806</v>
      </c>
      <c r="AX69" s="223">
        <v>52975633</v>
      </c>
      <c r="AY69" s="223">
        <v>35975470</v>
      </c>
      <c r="AZ69" s="223">
        <v>38227570</v>
      </c>
      <c r="BA69" s="223">
        <v>33723368</v>
      </c>
      <c r="BB69" s="224"/>
      <c r="BC69" s="223">
        <v>240970</v>
      </c>
      <c r="BD69" s="223">
        <v>500000</v>
      </c>
      <c r="BE69" s="223">
        <v>3289700</v>
      </c>
      <c r="BF69" s="223">
        <v>1481150</v>
      </c>
      <c r="BG69" s="223">
        <v>0</v>
      </c>
      <c r="BH69" s="223">
        <v>0</v>
      </c>
      <c r="BI69" s="223">
        <v>3299716</v>
      </c>
      <c r="BJ69" s="223">
        <v>263250</v>
      </c>
      <c r="BK69" s="223">
        <v>0</v>
      </c>
      <c r="BL69" s="223">
        <v>4000000</v>
      </c>
      <c r="BM69" s="223">
        <v>400000</v>
      </c>
      <c r="BN69" s="223">
        <v>0</v>
      </c>
      <c r="BP69" s="223">
        <v>0</v>
      </c>
      <c r="BQ69" s="223">
        <v>0</v>
      </c>
      <c r="BR69" s="223">
        <v>0</v>
      </c>
      <c r="BS69" s="223">
        <v>0</v>
      </c>
      <c r="BT69" s="223">
        <v>0</v>
      </c>
      <c r="BU69" s="223">
        <v>0</v>
      </c>
      <c r="BV69" s="223">
        <v>0</v>
      </c>
      <c r="BW69" s="223">
        <v>0</v>
      </c>
      <c r="BX69" s="223">
        <v>0</v>
      </c>
      <c r="BY69" s="223">
        <v>0</v>
      </c>
      <c r="BZ69" s="223">
        <v>0</v>
      </c>
      <c r="CA69" s="223">
        <v>0</v>
      </c>
    </row>
    <row r="70" spans="1:80" x14ac:dyDescent="0.2">
      <c r="B70" s="198" t="s">
        <v>179</v>
      </c>
      <c r="C70" s="223">
        <f t="shared" si="58"/>
        <v>52864112</v>
      </c>
      <c r="D70" s="223">
        <f t="shared" si="59"/>
        <v>2519910.3999999999</v>
      </c>
      <c r="E70" s="223">
        <f t="shared" si="60"/>
        <v>25897178</v>
      </c>
      <c r="F70" s="223">
        <f t="shared" si="61"/>
        <v>50790409.730000004</v>
      </c>
      <c r="G70" s="223">
        <f t="shared" si="62"/>
        <v>2526699.5</v>
      </c>
      <c r="H70" s="223">
        <f t="shared" si="63"/>
        <v>49855369.100000001</v>
      </c>
      <c r="I70" s="223">
        <f t="shared" si="64"/>
        <v>27337882.539999999</v>
      </c>
      <c r="J70" s="223">
        <f t="shared" si="65"/>
        <v>48231045.519999996</v>
      </c>
      <c r="K70" s="223">
        <f t="shared" si="66"/>
        <v>37073224.700000003</v>
      </c>
      <c r="L70" s="223">
        <f t="shared" si="67"/>
        <v>33597188.730000004</v>
      </c>
      <c r="M70" s="223">
        <f t="shared" si="68"/>
        <v>28929416</v>
      </c>
      <c r="N70" s="223">
        <f t="shared" si="69"/>
        <v>22124306.23</v>
      </c>
      <c r="O70" s="224"/>
      <c r="P70" s="223">
        <v>4243844</v>
      </c>
      <c r="Q70" s="223">
        <v>2448705.4</v>
      </c>
      <c r="R70" s="223">
        <v>2125410</v>
      </c>
      <c r="S70" s="223">
        <v>4419278</v>
      </c>
      <c r="T70" s="223">
        <v>44434.5</v>
      </c>
      <c r="U70" s="223">
        <v>5317651.0999999996</v>
      </c>
      <c r="V70" s="223">
        <v>2871871</v>
      </c>
      <c r="W70" s="223">
        <v>3742752.5</v>
      </c>
      <c r="X70" s="223">
        <v>3008040.7</v>
      </c>
      <c r="Y70" s="223">
        <v>3128794.5</v>
      </c>
      <c r="Z70" s="223">
        <v>2992139</v>
      </c>
      <c r="AA70" s="223">
        <v>2638739.5</v>
      </c>
      <c r="AB70" s="224"/>
      <c r="AC70" s="223">
        <v>4864162</v>
      </c>
      <c r="AD70" s="223">
        <v>71205</v>
      </c>
      <c r="AE70" s="223">
        <v>1502909</v>
      </c>
      <c r="AF70" s="223">
        <v>5340201.7300000004</v>
      </c>
      <c r="AG70" s="223">
        <v>-1024520</v>
      </c>
      <c r="AH70" s="223"/>
      <c r="AI70" s="223">
        <v>2197152.54</v>
      </c>
      <c r="AJ70" s="223">
        <v>22219434.02</v>
      </c>
      <c r="AK70" s="223">
        <v>7796326</v>
      </c>
      <c r="AL70" s="223">
        <v>8199534.2299999995</v>
      </c>
      <c r="AM70" s="223">
        <v>2293557</v>
      </c>
      <c r="AN70" s="223">
        <v>-1408433.27</v>
      </c>
      <c r="AO70" s="224"/>
      <c r="AP70" s="223">
        <v>43756106</v>
      </c>
      <c r="AQ70" s="223">
        <v>0</v>
      </c>
      <c r="AR70" s="223">
        <v>22268859</v>
      </c>
      <c r="AS70" s="223">
        <v>41030930</v>
      </c>
      <c r="AT70" s="223">
        <v>3506785</v>
      </c>
      <c r="AU70" s="223">
        <v>44537718</v>
      </c>
      <c r="AV70" s="223">
        <v>22268859</v>
      </c>
      <c r="AW70" s="223">
        <v>22268859</v>
      </c>
      <c r="AX70" s="223">
        <v>22268858</v>
      </c>
      <c r="AY70" s="223">
        <v>22268860</v>
      </c>
      <c r="AZ70" s="223">
        <v>23643720</v>
      </c>
      <c r="BA70" s="223">
        <v>20894000</v>
      </c>
      <c r="BB70" s="224"/>
      <c r="BC70" s="223">
        <v>0</v>
      </c>
      <c r="BD70" s="223">
        <v>0</v>
      </c>
      <c r="BE70" s="223">
        <v>0</v>
      </c>
      <c r="BF70" s="223">
        <v>0</v>
      </c>
      <c r="BG70" s="223">
        <v>0</v>
      </c>
      <c r="BH70" s="223">
        <v>0</v>
      </c>
      <c r="BI70" s="223">
        <v>0</v>
      </c>
      <c r="BJ70" s="223">
        <v>0</v>
      </c>
      <c r="BK70" s="223">
        <v>4000000</v>
      </c>
      <c r="BL70" s="223">
        <v>0</v>
      </c>
      <c r="BM70" s="223">
        <v>0</v>
      </c>
      <c r="BN70" s="223">
        <v>0</v>
      </c>
      <c r="BP70" s="223">
        <v>0</v>
      </c>
      <c r="BQ70" s="223">
        <v>0</v>
      </c>
      <c r="BR70" s="223">
        <v>0</v>
      </c>
      <c r="BS70" s="223">
        <v>0</v>
      </c>
      <c r="BT70" s="223">
        <v>0</v>
      </c>
      <c r="BU70" s="223">
        <v>0</v>
      </c>
      <c r="BV70" s="223">
        <v>0</v>
      </c>
      <c r="BW70" s="223">
        <v>0</v>
      </c>
      <c r="BX70" s="223">
        <v>0</v>
      </c>
      <c r="BY70" s="223">
        <v>0</v>
      </c>
      <c r="BZ70" s="223">
        <v>0</v>
      </c>
      <c r="CA70" s="223">
        <v>0</v>
      </c>
    </row>
    <row r="71" spans="1:80" s="195" customFormat="1" ht="11.25" x14ac:dyDescent="0.2">
      <c r="A71" s="217"/>
      <c r="B71" s="195" t="s">
        <v>103</v>
      </c>
      <c r="C71" s="222">
        <f t="shared" si="58"/>
        <v>825933543.20000005</v>
      </c>
      <c r="D71" s="222">
        <f t="shared" si="59"/>
        <v>117825025.88</v>
      </c>
      <c r="E71" s="222">
        <f t="shared" si="60"/>
        <v>527746759.81000006</v>
      </c>
      <c r="F71" s="222">
        <f t="shared" si="61"/>
        <v>685191401.17999995</v>
      </c>
      <c r="G71" s="222">
        <f t="shared" si="62"/>
        <v>57626388.789999992</v>
      </c>
      <c r="H71" s="222">
        <f t="shared" si="63"/>
        <v>888133277.41999996</v>
      </c>
      <c r="I71" s="222">
        <f t="shared" si="64"/>
        <v>446809741.61000001</v>
      </c>
      <c r="J71" s="222">
        <f t="shared" si="65"/>
        <v>469675316.25</v>
      </c>
      <c r="K71" s="222">
        <f t="shared" si="66"/>
        <v>406684791.42000002</v>
      </c>
      <c r="L71" s="222">
        <f t="shared" si="67"/>
        <v>350773628.5</v>
      </c>
      <c r="M71" s="195">
        <f t="shared" si="68"/>
        <v>407827614.55000001</v>
      </c>
      <c r="N71" s="195">
        <f t="shared" si="69"/>
        <v>282758340.94</v>
      </c>
      <c r="O71" s="217"/>
      <c r="P71" s="222">
        <f>SUM(P72:P76)</f>
        <v>787076483.75999999</v>
      </c>
      <c r="Q71" s="222">
        <f t="shared" ref="Q71:AN71" si="70">SUM(Q72:Q76)</f>
        <v>88613982.090000004</v>
      </c>
      <c r="R71" s="222">
        <f t="shared" si="70"/>
        <v>289123338.70000005</v>
      </c>
      <c r="S71" s="222">
        <f t="shared" si="70"/>
        <v>540066857.13</v>
      </c>
      <c r="T71" s="222">
        <f t="shared" si="70"/>
        <v>26910931.319999997</v>
      </c>
      <c r="U71" s="222">
        <f t="shared" si="70"/>
        <v>659154060.13</v>
      </c>
      <c r="V71" s="222">
        <f t="shared" si="70"/>
        <v>313351404.19</v>
      </c>
      <c r="W71" s="222">
        <f t="shared" si="70"/>
        <v>313174583.25</v>
      </c>
      <c r="X71" s="222">
        <f t="shared" si="70"/>
        <v>307668129.25</v>
      </c>
      <c r="Y71" s="222">
        <f t="shared" si="70"/>
        <v>308645355</v>
      </c>
      <c r="Z71" s="222">
        <f t="shared" si="70"/>
        <v>362727364.5</v>
      </c>
      <c r="AA71" s="222">
        <f t="shared" si="70"/>
        <v>266818311.5</v>
      </c>
      <c r="AB71" s="217"/>
      <c r="AC71" s="222">
        <f t="shared" si="70"/>
        <v>38857059.439999998</v>
      </c>
      <c r="AD71" s="222">
        <f t="shared" si="70"/>
        <v>28790921.789999999</v>
      </c>
      <c r="AE71" s="222">
        <f t="shared" si="70"/>
        <v>197252305.99000001</v>
      </c>
      <c r="AF71" s="222">
        <f t="shared" si="70"/>
        <v>6648742.0500000007</v>
      </c>
      <c r="AG71" s="222">
        <f t="shared" si="70"/>
        <v>30715457.469999999</v>
      </c>
      <c r="AH71" s="222">
        <f t="shared" si="70"/>
        <v>224279217.29999998</v>
      </c>
      <c r="AI71" s="222">
        <f t="shared" si="70"/>
        <v>133458337.42</v>
      </c>
      <c r="AJ71" s="222">
        <f t="shared" si="70"/>
        <v>65460367.099999994</v>
      </c>
      <c r="AK71" s="222">
        <f t="shared" si="70"/>
        <v>84184426.069999993</v>
      </c>
      <c r="AL71" s="222">
        <f t="shared" si="70"/>
        <v>35713642.810000002</v>
      </c>
      <c r="AM71" s="222">
        <f t="shared" si="70"/>
        <v>37112908.140000001</v>
      </c>
      <c r="AN71" s="222">
        <f t="shared" si="70"/>
        <v>23927371.349999994</v>
      </c>
      <c r="AO71" s="217"/>
      <c r="AP71" s="222">
        <f>SUM(AP72:AP76)</f>
        <v>0</v>
      </c>
      <c r="AQ71" s="222">
        <f t="shared" ref="AQ71:BA71" si="71">SUM(AQ72:AQ76)</f>
        <v>420122</v>
      </c>
      <c r="AR71" s="222">
        <f t="shared" si="71"/>
        <v>0</v>
      </c>
      <c r="AS71" s="222">
        <f t="shared" si="71"/>
        <v>500000</v>
      </c>
      <c r="AT71" s="222">
        <f t="shared" si="71"/>
        <v>0</v>
      </c>
      <c r="AU71" s="222">
        <f t="shared" si="71"/>
        <v>0</v>
      </c>
      <c r="AV71" s="222">
        <f t="shared" si="71"/>
        <v>0</v>
      </c>
      <c r="AW71" s="222">
        <f t="shared" si="71"/>
        <v>0</v>
      </c>
      <c r="AX71" s="222">
        <f t="shared" si="71"/>
        <v>0</v>
      </c>
      <c r="AY71" s="222">
        <f t="shared" si="71"/>
        <v>500000</v>
      </c>
      <c r="AZ71" s="222">
        <f t="shared" si="71"/>
        <v>0</v>
      </c>
      <c r="BA71" s="222">
        <f t="shared" si="71"/>
        <v>0</v>
      </c>
      <c r="BB71" s="217"/>
      <c r="BC71" s="222">
        <f>SUM(BC72:BC76)</f>
        <v>0</v>
      </c>
      <c r="BD71" s="222">
        <f t="shared" ref="BD71:BN71" si="72">SUM(BD72:BD76)</f>
        <v>0</v>
      </c>
      <c r="BE71" s="222">
        <f t="shared" si="72"/>
        <v>41371115.120000005</v>
      </c>
      <c r="BF71" s="222">
        <f t="shared" si="72"/>
        <v>137975802</v>
      </c>
      <c r="BG71" s="222">
        <f t="shared" si="72"/>
        <v>0</v>
      </c>
      <c r="BH71" s="222">
        <f t="shared" si="72"/>
        <v>4699999.99</v>
      </c>
      <c r="BI71" s="222">
        <f t="shared" si="72"/>
        <v>0</v>
      </c>
      <c r="BJ71" s="222">
        <f t="shared" si="72"/>
        <v>91040365.900000006</v>
      </c>
      <c r="BK71" s="222">
        <f t="shared" si="72"/>
        <v>14832236.1</v>
      </c>
      <c r="BL71" s="222">
        <f t="shared" si="72"/>
        <v>5914630.6900000004</v>
      </c>
      <c r="BM71" s="222">
        <f t="shared" si="72"/>
        <v>7987341.9100000001</v>
      </c>
      <c r="BN71" s="222">
        <f t="shared" si="72"/>
        <v>-7987341.9100000001</v>
      </c>
      <c r="BO71" s="217"/>
      <c r="BP71" s="222">
        <f>SUM(BP72:BP76)</f>
        <v>0</v>
      </c>
      <c r="BQ71" s="222">
        <f t="shared" ref="BQ71:CA71" si="73">SUM(BQ72:BQ76)</f>
        <v>0</v>
      </c>
      <c r="BR71" s="222">
        <f t="shared" si="73"/>
        <v>0</v>
      </c>
      <c r="BS71" s="222">
        <f t="shared" si="73"/>
        <v>0</v>
      </c>
      <c r="BT71" s="222">
        <f t="shared" si="73"/>
        <v>0</v>
      </c>
      <c r="BU71" s="222">
        <f t="shared" si="73"/>
        <v>0</v>
      </c>
      <c r="BV71" s="222">
        <f t="shared" si="73"/>
        <v>0</v>
      </c>
      <c r="BW71" s="222">
        <f t="shared" si="73"/>
        <v>0</v>
      </c>
      <c r="BX71" s="222">
        <f t="shared" si="73"/>
        <v>0</v>
      </c>
      <c r="BY71" s="222">
        <f t="shared" si="73"/>
        <v>0</v>
      </c>
      <c r="BZ71" s="222">
        <f t="shared" si="73"/>
        <v>0</v>
      </c>
      <c r="CA71" s="222">
        <f t="shared" si="73"/>
        <v>0</v>
      </c>
      <c r="CB71" s="217"/>
    </row>
    <row r="72" spans="1:80" x14ac:dyDescent="0.2">
      <c r="B72" s="198" t="s">
        <v>180</v>
      </c>
      <c r="C72" s="225">
        <f t="shared" si="58"/>
        <v>781962555.10000002</v>
      </c>
      <c r="D72" s="225">
        <f t="shared" si="59"/>
        <v>14103785.380000001</v>
      </c>
      <c r="E72" s="225">
        <f t="shared" si="60"/>
        <v>464555771.81000006</v>
      </c>
      <c r="F72" s="225">
        <f t="shared" si="61"/>
        <v>615039610.77999997</v>
      </c>
      <c r="G72" s="225">
        <f t="shared" si="62"/>
        <v>24227853.409999996</v>
      </c>
      <c r="H72" s="225">
        <f t="shared" si="63"/>
        <v>727112885.49000001</v>
      </c>
      <c r="I72" s="223">
        <f t="shared" si="64"/>
        <v>377096380.51999998</v>
      </c>
      <c r="J72" s="223">
        <f t="shared" si="65"/>
        <v>389588012.81000006</v>
      </c>
      <c r="K72" s="223">
        <f t="shared" si="66"/>
        <v>341023630.92000002</v>
      </c>
      <c r="L72" s="223">
        <f t="shared" si="67"/>
        <v>281379471.81</v>
      </c>
      <c r="M72" s="223">
        <f t="shared" si="68"/>
        <v>289024092.91000003</v>
      </c>
      <c r="N72" s="223">
        <f t="shared" si="69"/>
        <v>264225216.22999999</v>
      </c>
      <c r="O72" s="224"/>
      <c r="P72" s="225">
        <v>757038195.65999997</v>
      </c>
      <c r="Q72" s="225">
        <v>78324.59</v>
      </c>
      <c r="R72" s="225">
        <v>233779488.70000002</v>
      </c>
      <c r="S72" s="225">
        <v>470581716.73000002</v>
      </c>
      <c r="T72" s="225">
        <v>25908395.939999998</v>
      </c>
      <c r="U72" s="225">
        <v>499123608.19999999</v>
      </c>
      <c r="V72" s="223">
        <v>249902377.29999998</v>
      </c>
      <c r="W72" s="223">
        <v>251173120.30000001</v>
      </c>
      <c r="X72" s="223">
        <v>247082539.69</v>
      </c>
      <c r="Y72" s="223">
        <v>247659935</v>
      </c>
      <c r="Z72" s="223">
        <v>250006425</v>
      </c>
      <c r="AA72" s="223">
        <v>249748231.40000001</v>
      </c>
      <c r="AB72" s="224"/>
      <c r="AC72" s="225">
        <v>24924359.440000001</v>
      </c>
      <c r="AD72" s="225">
        <v>14025460.790000001</v>
      </c>
      <c r="AE72" s="225">
        <v>189405167.99000001</v>
      </c>
      <c r="AF72" s="225">
        <v>6482092.0500000007</v>
      </c>
      <c r="AG72" s="225">
        <v>-1680542.5299999998</v>
      </c>
      <c r="AH72" s="225">
        <v>223289277.29999998</v>
      </c>
      <c r="AI72" s="223">
        <v>127194003.22</v>
      </c>
      <c r="AJ72" s="223">
        <v>47374526.609999992</v>
      </c>
      <c r="AK72" s="223">
        <v>79108855.129999995</v>
      </c>
      <c r="AL72" s="223">
        <v>32267536.809999999</v>
      </c>
      <c r="AM72" s="223">
        <v>31030326</v>
      </c>
      <c r="AN72" s="223">
        <v>22464326.739999995</v>
      </c>
      <c r="AO72" s="224"/>
      <c r="AP72" s="225">
        <v>0</v>
      </c>
      <c r="AQ72" s="225">
        <v>0</v>
      </c>
      <c r="AR72" s="225">
        <v>0</v>
      </c>
      <c r="AS72" s="225">
        <v>0</v>
      </c>
      <c r="AT72" s="225">
        <v>0</v>
      </c>
      <c r="AU72" s="225">
        <v>0</v>
      </c>
      <c r="AV72" s="223">
        <v>0</v>
      </c>
      <c r="AW72" s="223">
        <v>0</v>
      </c>
      <c r="AX72" s="223">
        <v>0</v>
      </c>
      <c r="AY72" s="223">
        <v>0</v>
      </c>
      <c r="AZ72" s="223">
        <v>0</v>
      </c>
      <c r="BA72" s="223">
        <v>0</v>
      </c>
      <c r="BB72" s="224"/>
      <c r="BC72" s="225"/>
      <c r="BD72" s="225"/>
      <c r="BE72" s="225">
        <v>41371115.120000005</v>
      </c>
      <c r="BF72" s="225">
        <v>137975802</v>
      </c>
      <c r="BG72" s="225"/>
      <c r="BH72" s="225">
        <v>4699999.99</v>
      </c>
      <c r="BI72" s="223"/>
      <c r="BJ72" s="223">
        <v>91040365.900000006</v>
      </c>
      <c r="BK72" s="223">
        <v>14832236.1</v>
      </c>
      <c r="BL72" s="223">
        <v>1452000</v>
      </c>
      <c r="BM72" s="223">
        <v>7987341.9100000001</v>
      </c>
      <c r="BN72" s="223">
        <v>-7987341.9100000001</v>
      </c>
      <c r="BP72" s="225">
        <v>0</v>
      </c>
      <c r="BQ72" s="225">
        <v>0</v>
      </c>
      <c r="BR72" s="225">
        <v>0</v>
      </c>
      <c r="BS72" s="225">
        <v>0</v>
      </c>
      <c r="BT72" s="225">
        <v>0</v>
      </c>
      <c r="BU72" s="225">
        <v>0</v>
      </c>
      <c r="BV72" s="223">
        <v>0</v>
      </c>
      <c r="BW72" s="223">
        <v>0</v>
      </c>
      <c r="BX72" s="223">
        <v>0</v>
      </c>
      <c r="BY72" s="223">
        <v>0</v>
      </c>
      <c r="BZ72" s="223">
        <v>0</v>
      </c>
      <c r="CA72" s="223">
        <v>0</v>
      </c>
    </row>
    <row r="73" spans="1:80" x14ac:dyDescent="0.2">
      <c r="B73" s="198" t="s">
        <v>181</v>
      </c>
      <c r="C73" s="223">
        <f t="shared" si="58"/>
        <v>275952</v>
      </c>
      <c r="D73" s="223">
        <f t="shared" si="59"/>
        <v>579505</v>
      </c>
      <c r="E73" s="223">
        <f t="shared" si="60"/>
        <v>137976</v>
      </c>
      <c r="F73" s="223">
        <f t="shared" si="61"/>
        <v>790506</v>
      </c>
      <c r="G73" s="223">
        <f t="shared" si="62"/>
        <v>30051</v>
      </c>
      <c r="H73" s="223">
        <f t="shared" si="63"/>
        <v>699147</v>
      </c>
      <c r="I73" s="223">
        <f t="shared" si="64"/>
        <v>0</v>
      </c>
      <c r="J73" s="223">
        <f t="shared" si="65"/>
        <v>373852</v>
      </c>
      <c r="K73" s="223">
        <f t="shared" si="66"/>
        <v>386468</v>
      </c>
      <c r="L73" s="223">
        <f t="shared" si="67"/>
        <v>182241</v>
      </c>
      <c r="M73" s="223">
        <f t="shared" si="68"/>
        <v>309050</v>
      </c>
      <c r="N73" s="223">
        <f t="shared" si="69"/>
        <v>138651</v>
      </c>
      <c r="O73" s="224"/>
      <c r="P73" s="223">
        <v>275952</v>
      </c>
      <c r="Q73" s="223">
        <v>378324</v>
      </c>
      <c r="R73" s="223">
        <v>137976</v>
      </c>
      <c r="S73" s="223">
        <v>623856</v>
      </c>
      <c r="T73" s="223">
        <v>30051</v>
      </c>
      <c r="U73" s="223">
        <v>579207</v>
      </c>
      <c r="V73" s="223"/>
      <c r="W73" s="223">
        <v>277302</v>
      </c>
      <c r="X73" s="223">
        <v>138651</v>
      </c>
      <c r="Y73" s="223">
        <v>182241</v>
      </c>
      <c r="Z73" s="223">
        <v>138651</v>
      </c>
      <c r="AA73" s="223">
        <v>138651</v>
      </c>
      <c r="AB73" s="224"/>
      <c r="AC73" s="223"/>
      <c r="AD73" s="223">
        <v>201181</v>
      </c>
      <c r="AE73" s="223"/>
      <c r="AF73" s="223">
        <v>166650</v>
      </c>
      <c r="AG73" s="223"/>
      <c r="AH73" s="223">
        <v>119940</v>
      </c>
      <c r="AI73" s="223"/>
      <c r="AJ73" s="223">
        <v>96550</v>
      </c>
      <c r="AK73" s="223">
        <v>247817</v>
      </c>
      <c r="AL73" s="223"/>
      <c r="AM73" s="223">
        <v>170399</v>
      </c>
      <c r="AN73" s="223">
        <v>0</v>
      </c>
      <c r="AO73" s="224"/>
      <c r="AP73" s="223">
        <v>0</v>
      </c>
      <c r="AQ73" s="223">
        <v>0</v>
      </c>
      <c r="AR73" s="223">
        <v>0</v>
      </c>
      <c r="AS73" s="223">
        <v>0</v>
      </c>
      <c r="AT73" s="223">
        <v>0</v>
      </c>
      <c r="AU73" s="223">
        <v>0</v>
      </c>
      <c r="AV73" s="223">
        <v>0</v>
      </c>
      <c r="AW73" s="223">
        <v>0</v>
      </c>
      <c r="AX73" s="223">
        <v>0</v>
      </c>
      <c r="AY73" s="223">
        <v>0</v>
      </c>
      <c r="AZ73" s="223">
        <v>0</v>
      </c>
      <c r="BA73" s="223">
        <v>0</v>
      </c>
      <c r="BB73" s="224"/>
      <c r="BC73" s="223">
        <v>0</v>
      </c>
      <c r="BD73" s="223">
        <v>0</v>
      </c>
      <c r="BE73" s="223">
        <v>0</v>
      </c>
      <c r="BF73" s="223">
        <v>0</v>
      </c>
      <c r="BG73" s="223">
        <v>0</v>
      </c>
      <c r="BH73" s="223">
        <v>0</v>
      </c>
      <c r="BI73" s="223">
        <v>0</v>
      </c>
      <c r="BJ73" s="223">
        <v>0</v>
      </c>
      <c r="BK73" s="223">
        <v>0</v>
      </c>
      <c r="BL73" s="223">
        <v>0</v>
      </c>
      <c r="BM73" s="223">
        <v>0</v>
      </c>
      <c r="BN73" s="223">
        <v>0</v>
      </c>
      <c r="BP73" s="223">
        <v>0</v>
      </c>
      <c r="BQ73" s="223">
        <v>0</v>
      </c>
      <c r="BR73" s="223">
        <v>0</v>
      </c>
      <c r="BS73" s="223">
        <v>0</v>
      </c>
      <c r="BT73" s="223">
        <v>0</v>
      </c>
      <c r="BU73" s="223">
        <v>0</v>
      </c>
      <c r="BV73" s="223">
        <v>0</v>
      </c>
      <c r="BW73" s="223">
        <v>0</v>
      </c>
      <c r="BX73" s="223">
        <v>0</v>
      </c>
      <c r="BY73" s="223">
        <v>0</v>
      </c>
      <c r="BZ73" s="223">
        <v>0</v>
      </c>
      <c r="CA73" s="223">
        <v>0</v>
      </c>
    </row>
    <row r="74" spans="1:80" x14ac:dyDescent="0.2">
      <c r="B74" s="198" t="s">
        <v>344</v>
      </c>
      <c r="C74" s="223">
        <f t="shared" ref="C74:C94" si="74">P74+AC74+AP74+BC74+BP74</f>
        <v>795060.1</v>
      </c>
      <c r="D74" s="223">
        <f t="shared" ref="D74:D94" si="75">Q74+AD74+AQ74+BD74+BQ74</f>
        <v>556411.5</v>
      </c>
      <c r="E74" s="223">
        <f t="shared" ref="E74:E94" si="76">R74+AE74+AR74+BE74+BR74</f>
        <v>299420</v>
      </c>
      <c r="F74" s="225">
        <f t="shared" ref="F74:F94" si="77">S74+AF74+AS74+BF74+BS74</f>
        <v>1157676</v>
      </c>
      <c r="G74" s="225">
        <v>0</v>
      </c>
      <c r="H74" s="225">
        <f t="shared" ref="H74:H94" si="78">U74+AH74+AU74+BH74+BU74</f>
        <v>975844</v>
      </c>
      <c r="I74" s="223">
        <f t="shared" ref="I74:I94" si="79">V74+AI74+AV74+BI74+BV74</f>
        <v>829159.2</v>
      </c>
      <c r="J74" s="223">
        <f t="shared" ref="J74:J94" si="80">W74+AJ74+AW74+BJ74+BW74</f>
        <v>500000</v>
      </c>
      <c r="K74" s="223">
        <f t="shared" ref="K74:K94" si="81">X74+AK74+AX74+BK74+BX74</f>
        <v>1119666.94</v>
      </c>
      <c r="L74" s="223">
        <f t="shared" ref="L74:L94" si="82">Y74+AL74+AY74+BL74+BY74</f>
        <v>1728214</v>
      </c>
      <c r="M74" s="223">
        <f t="shared" ref="M74:M94" si="83">Z74+AM74+AZ74+BM74+BZ74</f>
        <v>644907</v>
      </c>
      <c r="N74" s="223">
        <f t="shared" ref="N74:N94" si="84">AA74+AN74+BA74+BN74+CA74</f>
        <v>336217</v>
      </c>
      <c r="O74" s="224"/>
      <c r="P74" s="223">
        <v>795060.1</v>
      </c>
      <c r="Q74" s="223">
        <v>136289.5</v>
      </c>
      <c r="R74" s="223">
        <v>299420</v>
      </c>
      <c r="S74" s="225">
        <v>657676</v>
      </c>
      <c r="T74" s="225">
        <v>42388</v>
      </c>
      <c r="U74" s="225">
        <v>605844</v>
      </c>
      <c r="V74" s="223">
        <v>300125</v>
      </c>
      <c r="W74" s="223"/>
      <c r="X74" s="223">
        <v>731395</v>
      </c>
      <c r="Y74" s="223">
        <v>345407</v>
      </c>
      <c r="Z74" s="223">
        <v>394907</v>
      </c>
      <c r="AA74" s="223">
        <v>336217</v>
      </c>
      <c r="AB74" s="224"/>
      <c r="AC74" s="223"/>
      <c r="AD74" s="223"/>
      <c r="AE74" s="223"/>
      <c r="AF74" s="225"/>
      <c r="AG74" s="225"/>
      <c r="AH74" s="225">
        <v>370000</v>
      </c>
      <c r="AI74" s="223">
        <v>529034.19999999995</v>
      </c>
      <c r="AJ74" s="223">
        <v>500000</v>
      </c>
      <c r="AK74" s="223">
        <v>388271.94</v>
      </c>
      <c r="AL74" s="223">
        <v>882807</v>
      </c>
      <c r="AM74" s="223">
        <v>250000</v>
      </c>
      <c r="AN74" s="223">
        <v>0</v>
      </c>
      <c r="AO74" s="224"/>
      <c r="AP74" s="223">
        <v>0</v>
      </c>
      <c r="AQ74" s="223">
        <v>420122</v>
      </c>
      <c r="AR74" s="223">
        <v>0</v>
      </c>
      <c r="AS74" s="225">
        <v>500000</v>
      </c>
      <c r="AT74" s="225">
        <v>0</v>
      </c>
      <c r="AU74" s="225">
        <v>0</v>
      </c>
      <c r="AV74" s="223">
        <v>0</v>
      </c>
      <c r="AW74" s="223">
        <v>0</v>
      </c>
      <c r="AX74" s="223">
        <v>0</v>
      </c>
      <c r="AY74" s="223">
        <v>500000</v>
      </c>
      <c r="AZ74" s="223">
        <v>0</v>
      </c>
      <c r="BA74" s="223">
        <v>0</v>
      </c>
      <c r="BB74" s="224"/>
      <c r="BC74" s="223">
        <v>0</v>
      </c>
      <c r="BD74" s="223">
        <v>0</v>
      </c>
      <c r="BE74" s="223">
        <v>0</v>
      </c>
      <c r="BF74" s="225">
        <v>0</v>
      </c>
      <c r="BG74" s="225">
        <v>0</v>
      </c>
      <c r="BH74" s="225">
        <v>0</v>
      </c>
      <c r="BI74" s="223">
        <v>0</v>
      </c>
      <c r="BJ74" s="223">
        <v>0</v>
      </c>
      <c r="BK74" s="223">
        <v>0</v>
      </c>
      <c r="BL74" s="223">
        <v>0</v>
      </c>
      <c r="BM74" s="223">
        <v>0</v>
      </c>
      <c r="BN74" s="223">
        <v>0</v>
      </c>
      <c r="BP74" s="223">
        <v>0</v>
      </c>
      <c r="BQ74" s="223">
        <v>0</v>
      </c>
      <c r="BR74" s="223">
        <v>0</v>
      </c>
      <c r="BS74" s="225">
        <v>0</v>
      </c>
      <c r="BT74" s="225">
        <v>0</v>
      </c>
      <c r="BU74" s="225">
        <v>0</v>
      </c>
      <c r="BV74" s="223">
        <v>0</v>
      </c>
      <c r="BW74" s="223">
        <v>0</v>
      </c>
      <c r="BX74" s="223">
        <v>0</v>
      </c>
      <c r="BY74" s="223">
        <v>0</v>
      </c>
      <c r="BZ74" s="223">
        <v>0</v>
      </c>
      <c r="CA74" s="223">
        <v>0</v>
      </c>
    </row>
    <row r="75" spans="1:80" x14ac:dyDescent="0.2">
      <c r="B75" s="198" t="s">
        <v>345</v>
      </c>
      <c r="C75" s="223">
        <f t="shared" si="74"/>
        <v>42150052</v>
      </c>
      <c r="D75" s="223">
        <f t="shared" si="75"/>
        <v>14564280</v>
      </c>
      <c r="E75" s="223">
        <f t="shared" si="76"/>
        <v>21041294</v>
      </c>
      <c r="F75" s="225">
        <f t="shared" si="77"/>
        <v>26388312</v>
      </c>
      <c r="G75" s="225">
        <f t="shared" ref="G75:G94" si="85">T75+AG75+AT75+BG75+BT75</f>
        <v>32396000</v>
      </c>
      <c r="H75" s="225">
        <f t="shared" si="78"/>
        <v>26888312</v>
      </c>
      <c r="I75" s="223">
        <f t="shared" si="79"/>
        <v>18929456</v>
      </c>
      <c r="J75" s="223">
        <f t="shared" si="80"/>
        <v>30194154.490000002</v>
      </c>
      <c r="K75" s="223">
        <f t="shared" si="81"/>
        <v>17194156</v>
      </c>
      <c r="L75" s="223">
        <f t="shared" si="82"/>
        <v>19956786.690000001</v>
      </c>
      <c r="M75" s="223">
        <f t="shared" si="83"/>
        <v>25251999.140000001</v>
      </c>
      <c r="N75" s="223">
        <f t="shared" si="84"/>
        <v>17855030.609999999</v>
      </c>
      <c r="O75" s="224"/>
      <c r="P75" s="223">
        <v>28217352</v>
      </c>
      <c r="Q75" s="223"/>
      <c r="R75" s="223">
        <v>13194156</v>
      </c>
      <c r="S75" s="225">
        <v>26388312</v>
      </c>
      <c r="T75" s="225"/>
      <c r="U75" s="225">
        <v>26388312</v>
      </c>
      <c r="V75" s="223">
        <v>13194156</v>
      </c>
      <c r="W75" s="223">
        <v>13194156</v>
      </c>
      <c r="X75" s="223">
        <v>13194156</v>
      </c>
      <c r="Y75" s="223">
        <v>13194156</v>
      </c>
      <c r="Z75" s="223">
        <v>19589816</v>
      </c>
      <c r="AA75" s="223">
        <v>16391986</v>
      </c>
      <c r="AB75" s="224"/>
      <c r="AC75" s="223">
        <v>13932700</v>
      </c>
      <c r="AD75" s="223">
        <v>14564280</v>
      </c>
      <c r="AE75" s="223">
        <v>7847138</v>
      </c>
      <c r="AF75" s="225"/>
      <c r="AG75" s="225">
        <v>32396000</v>
      </c>
      <c r="AH75" s="225">
        <v>500000</v>
      </c>
      <c r="AI75" s="223">
        <v>5735300</v>
      </c>
      <c r="AJ75" s="223">
        <v>16999998.490000002</v>
      </c>
      <c r="AK75" s="223">
        <v>4000000</v>
      </c>
      <c r="AL75" s="223">
        <v>2300000</v>
      </c>
      <c r="AM75" s="223">
        <v>5662183.1400000006</v>
      </c>
      <c r="AN75" s="223">
        <v>1463044.6099999999</v>
      </c>
      <c r="AO75" s="224"/>
      <c r="AP75" s="223">
        <v>0</v>
      </c>
      <c r="AQ75" s="223">
        <v>0</v>
      </c>
      <c r="AR75" s="223">
        <v>0</v>
      </c>
      <c r="AS75" s="225">
        <v>0</v>
      </c>
      <c r="AT75" s="225">
        <v>0</v>
      </c>
      <c r="AU75" s="225">
        <v>0</v>
      </c>
      <c r="AV75" s="223">
        <v>0</v>
      </c>
      <c r="AW75" s="223">
        <v>0</v>
      </c>
      <c r="AX75" s="223">
        <v>0</v>
      </c>
      <c r="AY75" s="223">
        <v>0</v>
      </c>
      <c r="AZ75" s="223">
        <v>0</v>
      </c>
      <c r="BA75" s="223">
        <v>0</v>
      </c>
      <c r="BB75" s="224"/>
      <c r="BC75" s="223">
        <v>0</v>
      </c>
      <c r="BD75" s="223">
        <v>0</v>
      </c>
      <c r="BE75" s="223">
        <v>0</v>
      </c>
      <c r="BF75" s="225">
        <v>0</v>
      </c>
      <c r="BG75" s="225">
        <v>0</v>
      </c>
      <c r="BH75" s="225">
        <v>0</v>
      </c>
      <c r="BI75" s="223">
        <v>0</v>
      </c>
      <c r="BJ75" s="223">
        <v>0</v>
      </c>
      <c r="BK75" s="223">
        <v>0</v>
      </c>
      <c r="BL75" s="223">
        <v>4462630.6900000004</v>
      </c>
      <c r="BM75" s="223">
        <v>0</v>
      </c>
      <c r="BN75" s="223">
        <v>0</v>
      </c>
      <c r="BP75" s="223">
        <v>0</v>
      </c>
      <c r="BQ75" s="223">
        <v>0</v>
      </c>
      <c r="BR75" s="223">
        <v>0</v>
      </c>
      <c r="BS75" s="225">
        <v>0</v>
      </c>
      <c r="BT75" s="225">
        <v>0</v>
      </c>
      <c r="BU75" s="225">
        <v>0</v>
      </c>
      <c r="BV75" s="223">
        <v>0</v>
      </c>
      <c r="BW75" s="223">
        <v>0</v>
      </c>
      <c r="BX75" s="223">
        <v>0</v>
      </c>
      <c r="BY75" s="223">
        <v>0</v>
      </c>
      <c r="BZ75" s="223">
        <v>0</v>
      </c>
      <c r="CA75" s="223">
        <v>0</v>
      </c>
    </row>
    <row r="76" spans="1:80" x14ac:dyDescent="0.2">
      <c r="B76" s="198" t="s">
        <v>184</v>
      </c>
      <c r="C76" s="223">
        <f t="shared" si="74"/>
        <v>749924</v>
      </c>
      <c r="D76" s="223">
        <f t="shared" si="75"/>
        <v>88021044</v>
      </c>
      <c r="E76" s="223">
        <f t="shared" si="76"/>
        <v>41712298</v>
      </c>
      <c r="F76" s="223">
        <f t="shared" si="77"/>
        <v>41815296.399999999</v>
      </c>
      <c r="G76" s="223">
        <f t="shared" si="85"/>
        <v>930096.38</v>
      </c>
      <c r="H76" s="223">
        <f t="shared" si="78"/>
        <v>132457088.93000001</v>
      </c>
      <c r="I76" s="223">
        <f t="shared" si="79"/>
        <v>49954745.890000001</v>
      </c>
      <c r="J76" s="223">
        <f t="shared" si="80"/>
        <v>49019296.950000003</v>
      </c>
      <c r="K76" s="223">
        <f t="shared" si="81"/>
        <v>46960869.560000002</v>
      </c>
      <c r="L76" s="223">
        <f t="shared" si="82"/>
        <v>47526915</v>
      </c>
      <c r="M76" s="223">
        <f t="shared" si="83"/>
        <v>92597565.5</v>
      </c>
      <c r="N76" s="223">
        <f t="shared" si="84"/>
        <v>203226.1</v>
      </c>
      <c r="O76" s="224"/>
      <c r="P76" s="223">
        <v>749924</v>
      </c>
      <c r="Q76" s="223">
        <v>88021044</v>
      </c>
      <c r="R76" s="223">
        <v>41712298</v>
      </c>
      <c r="S76" s="223">
        <v>41815296.399999999</v>
      </c>
      <c r="T76" s="223">
        <v>930096.38</v>
      </c>
      <c r="U76" s="223">
        <v>132457088.93000001</v>
      </c>
      <c r="V76" s="223">
        <v>49954745.890000001</v>
      </c>
      <c r="W76" s="223">
        <v>48530004.950000003</v>
      </c>
      <c r="X76" s="223">
        <v>46521387.560000002</v>
      </c>
      <c r="Y76" s="223">
        <v>47263616</v>
      </c>
      <c r="Z76" s="223">
        <v>92597565.5</v>
      </c>
      <c r="AA76" s="223">
        <v>203226.1</v>
      </c>
      <c r="AB76" s="224"/>
      <c r="AC76" s="223"/>
      <c r="AD76" s="223"/>
      <c r="AE76" s="223"/>
      <c r="AF76" s="223"/>
      <c r="AG76" s="223"/>
      <c r="AH76" s="223"/>
      <c r="AI76" s="223"/>
      <c r="AJ76" s="223">
        <v>489292</v>
      </c>
      <c r="AK76" s="223">
        <v>439482</v>
      </c>
      <c r="AL76" s="223">
        <v>263299</v>
      </c>
      <c r="AM76" s="223"/>
      <c r="AN76" s="223">
        <v>0</v>
      </c>
      <c r="AO76" s="224"/>
      <c r="AP76" s="223">
        <v>0</v>
      </c>
      <c r="AQ76" s="223">
        <v>0</v>
      </c>
      <c r="AR76" s="223">
        <v>0</v>
      </c>
      <c r="AS76" s="223">
        <v>0</v>
      </c>
      <c r="AT76" s="223">
        <v>0</v>
      </c>
      <c r="AU76" s="223">
        <v>0</v>
      </c>
      <c r="AV76" s="223">
        <v>0</v>
      </c>
      <c r="AW76" s="223">
        <v>0</v>
      </c>
      <c r="AX76" s="223">
        <v>0</v>
      </c>
      <c r="AY76" s="223">
        <v>0</v>
      </c>
      <c r="AZ76" s="223">
        <v>0</v>
      </c>
      <c r="BA76" s="223">
        <v>0</v>
      </c>
      <c r="BB76" s="224"/>
      <c r="BC76" s="223">
        <v>0</v>
      </c>
      <c r="BD76" s="223">
        <v>0</v>
      </c>
      <c r="BE76" s="223">
        <v>0</v>
      </c>
      <c r="BF76" s="223">
        <v>0</v>
      </c>
      <c r="BG76" s="223">
        <v>0</v>
      </c>
      <c r="BH76" s="223">
        <v>0</v>
      </c>
      <c r="BI76" s="223">
        <v>0</v>
      </c>
      <c r="BJ76" s="223">
        <v>0</v>
      </c>
      <c r="BK76" s="223">
        <v>0</v>
      </c>
      <c r="BL76" s="223">
        <v>0</v>
      </c>
      <c r="BM76" s="223">
        <v>0</v>
      </c>
      <c r="BN76" s="223">
        <v>0</v>
      </c>
      <c r="BP76" s="223">
        <v>0</v>
      </c>
      <c r="BQ76" s="223">
        <v>0</v>
      </c>
      <c r="BR76" s="223">
        <v>0</v>
      </c>
      <c r="BS76" s="223">
        <v>0</v>
      </c>
      <c r="BT76" s="223">
        <v>0</v>
      </c>
      <c r="BU76" s="223">
        <v>0</v>
      </c>
      <c r="BV76" s="223">
        <v>0</v>
      </c>
      <c r="BW76" s="223">
        <v>0</v>
      </c>
      <c r="BX76" s="223">
        <v>0</v>
      </c>
      <c r="BY76" s="223">
        <v>0</v>
      </c>
      <c r="BZ76" s="223">
        <v>0</v>
      </c>
      <c r="CA76" s="223">
        <v>0</v>
      </c>
    </row>
    <row r="77" spans="1:80" s="195" customFormat="1" ht="11.25" x14ac:dyDescent="0.2">
      <c r="A77" s="217"/>
      <c r="B77" s="195" t="s">
        <v>104</v>
      </c>
      <c r="C77" s="222">
        <f t="shared" si="74"/>
        <v>5302858</v>
      </c>
      <c r="D77" s="222">
        <f t="shared" si="75"/>
        <v>1482047.12</v>
      </c>
      <c r="E77" s="222">
        <f t="shared" si="76"/>
        <v>6446154.0899999999</v>
      </c>
      <c r="F77" s="222">
        <f t="shared" si="77"/>
        <v>4997631.0299999993</v>
      </c>
      <c r="G77" s="222">
        <f t="shared" si="85"/>
        <v>795102.62999999989</v>
      </c>
      <c r="H77" s="222">
        <f t="shared" si="78"/>
        <v>6382563.4199999999</v>
      </c>
      <c r="I77" s="222">
        <f t="shared" si="79"/>
        <v>3158381.8200000003</v>
      </c>
      <c r="J77" s="222">
        <f t="shared" si="80"/>
        <v>4071895.13</v>
      </c>
      <c r="K77" s="222">
        <f t="shared" si="81"/>
        <v>6012451.8200000003</v>
      </c>
      <c r="L77" s="222">
        <f t="shared" si="82"/>
        <v>9953719.5</v>
      </c>
      <c r="M77" s="195">
        <f t="shared" si="83"/>
        <v>5705536.4799999995</v>
      </c>
      <c r="N77" s="195">
        <f t="shared" si="84"/>
        <v>2246498.9500000002</v>
      </c>
      <c r="O77" s="217"/>
      <c r="P77" s="222">
        <f>SUM(P78:P83)</f>
        <v>3549832</v>
      </c>
      <c r="Q77" s="222">
        <f t="shared" ref="Q77:AN77" si="86">SUM(Q78:Q83)</f>
        <v>489321</v>
      </c>
      <c r="R77" s="222">
        <f t="shared" si="86"/>
        <v>2457763.81</v>
      </c>
      <c r="S77" s="222">
        <f t="shared" si="86"/>
        <v>3960926.3</v>
      </c>
      <c r="T77" s="222">
        <f t="shared" si="86"/>
        <v>421881.8</v>
      </c>
      <c r="U77" s="222">
        <f t="shared" si="86"/>
        <v>3935953.19</v>
      </c>
      <c r="V77" s="222">
        <f t="shared" si="86"/>
        <v>1698385.61</v>
      </c>
      <c r="W77" s="222">
        <f t="shared" si="86"/>
        <v>1222038.95</v>
      </c>
      <c r="X77" s="222">
        <f t="shared" si="86"/>
        <v>4105017.83</v>
      </c>
      <c r="Y77" s="222">
        <f t="shared" si="86"/>
        <v>3133833.5</v>
      </c>
      <c r="Z77" s="222">
        <f t="shared" si="86"/>
        <v>2466909.2999999998</v>
      </c>
      <c r="AA77" s="222">
        <f t="shared" si="86"/>
        <v>1319557.3</v>
      </c>
      <c r="AB77" s="217"/>
      <c r="AC77" s="222">
        <f t="shared" si="86"/>
        <v>1753026</v>
      </c>
      <c r="AD77" s="222">
        <f t="shared" si="86"/>
        <v>992726.12</v>
      </c>
      <c r="AE77" s="222">
        <f t="shared" si="86"/>
        <v>3988390.2800000003</v>
      </c>
      <c r="AF77" s="222">
        <f t="shared" si="86"/>
        <v>1036704.73</v>
      </c>
      <c r="AG77" s="222">
        <f t="shared" si="86"/>
        <v>373220.82999999996</v>
      </c>
      <c r="AH77" s="222">
        <f t="shared" si="86"/>
        <v>2446610.2299999995</v>
      </c>
      <c r="AI77" s="222">
        <f t="shared" si="86"/>
        <v>1459996.21</v>
      </c>
      <c r="AJ77" s="222">
        <f t="shared" si="86"/>
        <v>2318858.1799999997</v>
      </c>
      <c r="AK77" s="222">
        <f t="shared" si="86"/>
        <v>1907433.99</v>
      </c>
      <c r="AL77" s="222">
        <f t="shared" si="86"/>
        <v>6819886</v>
      </c>
      <c r="AM77" s="222">
        <f t="shared" si="86"/>
        <v>3238627.1799999997</v>
      </c>
      <c r="AN77" s="222">
        <f t="shared" si="86"/>
        <v>926941.65</v>
      </c>
      <c r="AO77" s="217"/>
      <c r="AP77" s="222">
        <f>SUM(AP78:AP83)</f>
        <v>0</v>
      </c>
      <c r="AQ77" s="222">
        <f t="shared" ref="AQ77:BA77" si="87">SUM(AQ78:AQ83)</f>
        <v>0</v>
      </c>
      <c r="AR77" s="222">
        <f t="shared" si="87"/>
        <v>0</v>
      </c>
      <c r="AS77" s="222">
        <f t="shared" si="87"/>
        <v>0</v>
      </c>
      <c r="AT77" s="222">
        <f t="shared" si="87"/>
        <v>0</v>
      </c>
      <c r="AU77" s="222">
        <f t="shared" si="87"/>
        <v>0</v>
      </c>
      <c r="AV77" s="222">
        <f t="shared" si="87"/>
        <v>0</v>
      </c>
      <c r="AW77" s="222">
        <f t="shared" si="87"/>
        <v>0</v>
      </c>
      <c r="AX77" s="222">
        <f t="shared" si="87"/>
        <v>0</v>
      </c>
      <c r="AY77" s="222">
        <f t="shared" si="87"/>
        <v>0</v>
      </c>
      <c r="AZ77" s="222">
        <f t="shared" si="87"/>
        <v>0</v>
      </c>
      <c r="BA77" s="222">
        <f t="shared" si="87"/>
        <v>0</v>
      </c>
      <c r="BB77" s="217"/>
      <c r="BC77" s="222">
        <f>SUM(BC78:BC83)</f>
        <v>0</v>
      </c>
      <c r="BD77" s="222">
        <f t="shared" ref="BD77:BN77" si="88">SUM(BD78:BD83)</f>
        <v>0</v>
      </c>
      <c r="BE77" s="222">
        <f t="shared" si="88"/>
        <v>0</v>
      </c>
      <c r="BF77" s="222">
        <f t="shared" si="88"/>
        <v>0</v>
      </c>
      <c r="BG77" s="222">
        <f t="shared" si="88"/>
        <v>0</v>
      </c>
      <c r="BH77" s="222">
        <f t="shared" si="88"/>
        <v>0</v>
      </c>
      <c r="BI77" s="222">
        <f t="shared" si="88"/>
        <v>0</v>
      </c>
      <c r="BJ77" s="222">
        <f t="shared" si="88"/>
        <v>530998</v>
      </c>
      <c r="BK77" s="222">
        <f t="shared" si="88"/>
        <v>0</v>
      </c>
      <c r="BL77" s="222">
        <f t="shared" si="88"/>
        <v>0</v>
      </c>
      <c r="BM77" s="222">
        <f t="shared" si="88"/>
        <v>0</v>
      </c>
      <c r="BN77" s="222">
        <f t="shared" si="88"/>
        <v>0</v>
      </c>
      <c r="BO77" s="217"/>
      <c r="BP77" s="222">
        <f>SUM(BP78:BP83)</f>
        <v>0</v>
      </c>
      <c r="BQ77" s="222">
        <f t="shared" ref="BQ77:CA77" si="89">SUM(BQ78:BQ83)</f>
        <v>0</v>
      </c>
      <c r="BR77" s="222">
        <f t="shared" si="89"/>
        <v>0</v>
      </c>
      <c r="BS77" s="222">
        <f t="shared" si="89"/>
        <v>0</v>
      </c>
      <c r="BT77" s="222">
        <f t="shared" si="89"/>
        <v>0</v>
      </c>
      <c r="BU77" s="222">
        <f t="shared" si="89"/>
        <v>0</v>
      </c>
      <c r="BV77" s="222">
        <f t="shared" si="89"/>
        <v>0</v>
      </c>
      <c r="BW77" s="222">
        <f t="shared" si="89"/>
        <v>0</v>
      </c>
      <c r="BX77" s="222">
        <f t="shared" si="89"/>
        <v>0</v>
      </c>
      <c r="BY77" s="222">
        <f t="shared" si="89"/>
        <v>0</v>
      </c>
      <c r="BZ77" s="222">
        <f t="shared" si="89"/>
        <v>0</v>
      </c>
      <c r="CA77" s="222">
        <f t="shared" si="89"/>
        <v>0</v>
      </c>
      <c r="CB77" s="217"/>
    </row>
    <row r="78" spans="1:80" x14ac:dyDescent="0.2">
      <c r="B78" s="198" t="s">
        <v>185</v>
      </c>
      <c r="C78" s="223">
        <f t="shared" si="74"/>
        <v>1316438</v>
      </c>
      <c r="D78" s="223">
        <f t="shared" si="75"/>
        <v>174253</v>
      </c>
      <c r="E78" s="223">
        <f t="shared" si="76"/>
        <v>559406</v>
      </c>
      <c r="F78" s="223">
        <f t="shared" si="77"/>
        <v>1302325.29</v>
      </c>
      <c r="G78" s="223">
        <f t="shared" si="85"/>
        <v>304000</v>
      </c>
      <c r="H78" s="223">
        <f t="shared" si="78"/>
        <v>1051037.25</v>
      </c>
      <c r="I78" s="223">
        <f t="shared" si="79"/>
        <v>529999.9</v>
      </c>
      <c r="J78" s="223">
        <f t="shared" si="80"/>
        <v>1076868</v>
      </c>
      <c r="K78" s="223">
        <f t="shared" si="81"/>
        <v>1255744</v>
      </c>
      <c r="L78" s="223">
        <f t="shared" si="82"/>
        <v>909347</v>
      </c>
      <c r="M78" s="223">
        <f t="shared" si="83"/>
        <v>1370236.98</v>
      </c>
      <c r="N78" s="223">
        <f t="shared" si="84"/>
        <v>823791.65</v>
      </c>
      <c r="O78" s="224"/>
      <c r="P78" s="223">
        <v>666798</v>
      </c>
      <c r="Q78" s="223">
        <v>69644</v>
      </c>
      <c r="R78" s="223">
        <v>532061</v>
      </c>
      <c r="S78" s="223">
        <v>803427.29</v>
      </c>
      <c r="T78" s="223"/>
      <c r="U78" s="223">
        <v>774917.87</v>
      </c>
      <c r="V78" s="223">
        <v>0</v>
      </c>
      <c r="W78" s="223">
        <v>430823</v>
      </c>
      <c r="X78" s="223">
        <v>801380</v>
      </c>
      <c r="Y78" s="223">
        <v>903547</v>
      </c>
      <c r="Z78" s="223">
        <v>470067</v>
      </c>
      <c r="AA78" s="223">
        <v>409292</v>
      </c>
      <c r="AB78" s="224"/>
      <c r="AC78" s="223">
        <v>649640</v>
      </c>
      <c r="AD78" s="223">
        <v>104609</v>
      </c>
      <c r="AE78" s="223">
        <v>27345</v>
      </c>
      <c r="AF78" s="223">
        <v>498898</v>
      </c>
      <c r="AG78" s="223">
        <v>304000</v>
      </c>
      <c r="AH78" s="223">
        <v>276119.38</v>
      </c>
      <c r="AI78" s="223">
        <v>529999.9</v>
      </c>
      <c r="AJ78" s="223">
        <v>646045</v>
      </c>
      <c r="AK78" s="223">
        <v>454364</v>
      </c>
      <c r="AL78" s="223">
        <v>5800</v>
      </c>
      <c r="AM78" s="223">
        <v>900169.98</v>
      </c>
      <c r="AN78" s="223">
        <v>414499.65</v>
      </c>
      <c r="AO78" s="224"/>
      <c r="AP78" s="223">
        <v>0</v>
      </c>
      <c r="AQ78" s="223">
        <v>0</v>
      </c>
      <c r="AR78" s="223">
        <v>0</v>
      </c>
      <c r="AS78" s="223">
        <v>0</v>
      </c>
      <c r="AT78" s="223">
        <v>0</v>
      </c>
      <c r="AU78" s="223">
        <v>0</v>
      </c>
      <c r="AV78" s="223">
        <v>0</v>
      </c>
      <c r="AW78" s="223">
        <v>0</v>
      </c>
      <c r="AX78" s="223">
        <v>0</v>
      </c>
      <c r="AY78" s="223">
        <v>0</v>
      </c>
      <c r="AZ78" s="223">
        <v>0</v>
      </c>
      <c r="BA78" s="223">
        <v>0</v>
      </c>
      <c r="BB78" s="224"/>
      <c r="BC78" s="223">
        <v>0</v>
      </c>
      <c r="BD78" s="223">
        <v>0</v>
      </c>
      <c r="BE78" s="223">
        <v>0</v>
      </c>
      <c r="BF78" s="223">
        <v>0</v>
      </c>
      <c r="BG78" s="223">
        <v>0</v>
      </c>
      <c r="BH78" s="223">
        <v>0</v>
      </c>
      <c r="BI78" s="223">
        <v>0</v>
      </c>
      <c r="BJ78" s="223">
        <v>0</v>
      </c>
      <c r="BK78" s="223">
        <v>0</v>
      </c>
      <c r="BL78" s="223">
        <v>0</v>
      </c>
      <c r="BM78" s="223">
        <v>0</v>
      </c>
      <c r="BN78" s="223">
        <v>0</v>
      </c>
      <c r="BP78" s="223">
        <v>0</v>
      </c>
      <c r="BQ78" s="223">
        <v>0</v>
      </c>
      <c r="BR78" s="223">
        <v>0</v>
      </c>
      <c r="BS78" s="223">
        <v>0</v>
      </c>
      <c r="BT78" s="223">
        <v>0</v>
      </c>
      <c r="BU78" s="223">
        <v>0</v>
      </c>
      <c r="BV78" s="223">
        <v>0</v>
      </c>
      <c r="BW78" s="223">
        <v>0</v>
      </c>
      <c r="BX78" s="223">
        <v>0</v>
      </c>
      <c r="BY78" s="223">
        <v>0</v>
      </c>
      <c r="BZ78" s="223">
        <v>0</v>
      </c>
      <c r="CA78" s="223">
        <v>0</v>
      </c>
    </row>
    <row r="79" spans="1:80" x14ac:dyDescent="0.2">
      <c r="B79" s="198" t="s">
        <v>186</v>
      </c>
      <c r="C79" s="223">
        <f t="shared" si="74"/>
        <v>483754</v>
      </c>
      <c r="D79" s="223">
        <f t="shared" si="75"/>
        <v>194254</v>
      </c>
      <c r="E79" s="223">
        <f t="shared" si="76"/>
        <v>1964045.28</v>
      </c>
      <c r="F79" s="225">
        <f t="shared" si="77"/>
        <v>508620</v>
      </c>
      <c r="G79" s="225">
        <f t="shared" si="85"/>
        <v>263000</v>
      </c>
      <c r="H79" s="225">
        <f t="shared" si="78"/>
        <v>2857648.7699999996</v>
      </c>
      <c r="I79" s="223">
        <f t="shared" si="79"/>
        <v>0</v>
      </c>
      <c r="J79" s="223">
        <f t="shared" si="80"/>
        <v>640554</v>
      </c>
      <c r="K79" s="223">
        <f t="shared" si="81"/>
        <v>1053643</v>
      </c>
      <c r="L79" s="223">
        <f t="shared" si="82"/>
        <v>2116054</v>
      </c>
      <c r="M79" s="223">
        <f t="shared" si="83"/>
        <v>830506.5</v>
      </c>
      <c r="N79" s="223">
        <f t="shared" si="84"/>
        <v>383251</v>
      </c>
      <c r="O79" s="224"/>
      <c r="P79" s="223">
        <v>483754</v>
      </c>
      <c r="Q79" s="223"/>
      <c r="R79" s="223">
        <v>246012</v>
      </c>
      <c r="S79" s="225">
        <v>508620</v>
      </c>
      <c r="T79" s="225"/>
      <c r="U79" s="225">
        <v>687157.92</v>
      </c>
      <c r="V79" s="223"/>
      <c r="W79" s="223">
        <v>250559</v>
      </c>
      <c r="X79" s="223">
        <v>770761</v>
      </c>
      <c r="Y79" s="223">
        <v>455376</v>
      </c>
      <c r="Z79" s="223">
        <v>458027.5</v>
      </c>
      <c r="AA79" s="223">
        <v>383251</v>
      </c>
      <c r="AB79" s="224"/>
      <c r="AC79" s="223"/>
      <c r="AD79" s="223">
        <v>194254</v>
      </c>
      <c r="AE79" s="223">
        <v>1718033.28</v>
      </c>
      <c r="AF79" s="225"/>
      <c r="AG79" s="225">
        <v>263000</v>
      </c>
      <c r="AH79" s="225">
        <v>2170490.8499999996</v>
      </c>
      <c r="AI79" s="223"/>
      <c r="AJ79" s="223">
        <v>389995</v>
      </c>
      <c r="AK79" s="223">
        <v>282882</v>
      </c>
      <c r="AL79" s="223">
        <v>1660678</v>
      </c>
      <c r="AM79" s="223">
        <v>372479</v>
      </c>
      <c r="AN79" s="223">
        <v>0</v>
      </c>
      <c r="AO79" s="224"/>
      <c r="AP79" s="223">
        <v>0</v>
      </c>
      <c r="AQ79" s="223">
        <v>0</v>
      </c>
      <c r="AR79" s="223">
        <v>0</v>
      </c>
      <c r="AS79" s="225">
        <v>0</v>
      </c>
      <c r="AT79" s="225">
        <v>0</v>
      </c>
      <c r="AU79" s="225">
        <v>0</v>
      </c>
      <c r="AV79" s="223">
        <v>0</v>
      </c>
      <c r="AW79" s="223">
        <v>0</v>
      </c>
      <c r="AX79" s="223">
        <v>0</v>
      </c>
      <c r="AY79" s="223">
        <v>0</v>
      </c>
      <c r="AZ79" s="223">
        <v>0</v>
      </c>
      <c r="BA79" s="223">
        <v>0</v>
      </c>
      <c r="BB79" s="224"/>
      <c r="BC79" s="223">
        <v>0</v>
      </c>
      <c r="BD79" s="223">
        <v>0</v>
      </c>
      <c r="BE79" s="223">
        <v>0</v>
      </c>
      <c r="BF79" s="225">
        <v>0</v>
      </c>
      <c r="BG79" s="225">
        <v>0</v>
      </c>
      <c r="BH79" s="225">
        <v>0</v>
      </c>
      <c r="BI79" s="223">
        <v>0</v>
      </c>
      <c r="BJ79" s="223">
        <v>0</v>
      </c>
      <c r="BK79" s="223">
        <v>0</v>
      </c>
      <c r="BL79" s="223">
        <v>0</v>
      </c>
      <c r="BM79" s="223">
        <v>0</v>
      </c>
      <c r="BN79" s="223">
        <v>0</v>
      </c>
      <c r="BP79" s="223">
        <v>0</v>
      </c>
      <c r="BQ79" s="223">
        <v>0</v>
      </c>
      <c r="BR79" s="223">
        <v>0</v>
      </c>
      <c r="BS79" s="225">
        <v>0</v>
      </c>
      <c r="BT79" s="225">
        <v>0</v>
      </c>
      <c r="BU79" s="225">
        <v>0</v>
      </c>
      <c r="BV79" s="223">
        <v>0</v>
      </c>
      <c r="BW79" s="223">
        <v>0</v>
      </c>
      <c r="BX79" s="223">
        <v>0</v>
      </c>
      <c r="BY79" s="223">
        <v>0</v>
      </c>
      <c r="BZ79" s="223">
        <v>0</v>
      </c>
      <c r="CA79" s="223">
        <v>0</v>
      </c>
    </row>
    <row r="80" spans="1:80" x14ac:dyDescent="0.2">
      <c r="B80" s="198" t="s">
        <v>187</v>
      </c>
      <c r="C80" s="223">
        <f t="shared" si="74"/>
        <v>374736</v>
      </c>
      <c r="D80" s="223">
        <f t="shared" si="75"/>
        <v>210142</v>
      </c>
      <c r="E80" s="223">
        <f t="shared" si="76"/>
        <v>160781</v>
      </c>
      <c r="F80" s="223">
        <f t="shared" si="77"/>
        <v>503996.75</v>
      </c>
      <c r="G80" s="223">
        <f t="shared" si="85"/>
        <v>157520.82999999999</v>
      </c>
      <c r="H80" s="223">
        <f t="shared" si="78"/>
        <v>164653</v>
      </c>
      <c r="I80" s="223">
        <f t="shared" si="79"/>
        <v>0</v>
      </c>
      <c r="J80" s="223">
        <f t="shared" si="80"/>
        <v>658577</v>
      </c>
      <c r="K80" s="223">
        <f t="shared" si="81"/>
        <v>233433</v>
      </c>
      <c r="L80" s="223">
        <f t="shared" si="82"/>
        <v>1377365</v>
      </c>
      <c r="M80" s="223">
        <f t="shared" si="83"/>
        <v>681955</v>
      </c>
      <c r="N80" s="223">
        <f t="shared" si="84"/>
        <v>191369</v>
      </c>
      <c r="O80" s="224"/>
      <c r="P80" s="223">
        <v>305494</v>
      </c>
      <c r="Q80" s="223">
        <v>210142</v>
      </c>
      <c r="R80" s="223">
        <v>160781</v>
      </c>
      <c r="S80" s="223">
        <v>489184.75</v>
      </c>
      <c r="T80" s="223">
        <v>1300</v>
      </c>
      <c r="U80" s="223">
        <v>164653</v>
      </c>
      <c r="V80" s="223"/>
      <c r="W80" s="223">
        <v>158577</v>
      </c>
      <c r="X80" s="223">
        <v>233433</v>
      </c>
      <c r="Y80" s="223">
        <v>377365</v>
      </c>
      <c r="Z80" s="223">
        <v>181955</v>
      </c>
      <c r="AA80" s="223">
        <v>178927</v>
      </c>
      <c r="AB80" s="224"/>
      <c r="AC80" s="223">
        <v>69242</v>
      </c>
      <c r="AD80" s="223"/>
      <c r="AE80" s="223"/>
      <c r="AF80" s="223">
        <v>14812</v>
      </c>
      <c r="AG80" s="223">
        <v>156220.82999999999</v>
      </c>
      <c r="AH80" s="223"/>
      <c r="AI80" s="223"/>
      <c r="AJ80" s="223">
        <v>500000</v>
      </c>
      <c r="AK80" s="223"/>
      <c r="AL80" s="223">
        <v>1000000</v>
      </c>
      <c r="AM80" s="223">
        <v>500000</v>
      </c>
      <c r="AN80" s="223">
        <v>12442</v>
      </c>
      <c r="AO80" s="224"/>
      <c r="AP80" s="223">
        <v>0</v>
      </c>
      <c r="AQ80" s="223">
        <v>0</v>
      </c>
      <c r="AR80" s="223">
        <v>0</v>
      </c>
      <c r="AS80" s="223">
        <v>0</v>
      </c>
      <c r="AT80" s="223">
        <v>0</v>
      </c>
      <c r="AU80" s="223">
        <v>0</v>
      </c>
      <c r="AV80" s="223">
        <v>0</v>
      </c>
      <c r="AW80" s="223">
        <v>0</v>
      </c>
      <c r="AX80" s="223">
        <v>0</v>
      </c>
      <c r="AY80" s="223">
        <v>0</v>
      </c>
      <c r="AZ80" s="223">
        <v>0</v>
      </c>
      <c r="BA80" s="223">
        <v>0</v>
      </c>
      <c r="BB80" s="224"/>
      <c r="BC80" s="223">
        <v>0</v>
      </c>
      <c r="BD80" s="223">
        <v>0</v>
      </c>
      <c r="BE80" s="223">
        <v>0</v>
      </c>
      <c r="BF80" s="223">
        <v>0</v>
      </c>
      <c r="BG80" s="223">
        <v>0</v>
      </c>
      <c r="BH80" s="223">
        <v>0</v>
      </c>
      <c r="BI80" s="223">
        <v>0</v>
      </c>
      <c r="BJ80" s="223">
        <v>0</v>
      </c>
      <c r="BK80" s="223">
        <v>0</v>
      </c>
      <c r="BL80" s="223">
        <v>0</v>
      </c>
      <c r="BM80" s="223">
        <v>0</v>
      </c>
      <c r="BN80" s="223">
        <v>0</v>
      </c>
      <c r="BP80" s="223">
        <v>0</v>
      </c>
      <c r="BQ80" s="223">
        <v>0</v>
      </c>
      <c r="BR80" s="223">
        <v>0</v>
      </c>
      <c r="BS80" s="223">
        <v>0</v>
      </c>
      <c r="BT80" s="223">
        <v>0</v>
      </c>
      <c r="BU80" s="223">
        <v>0</v>
      </c>
      <c r="BV80" s="223">
        <v>0</v>
      </c>
      <c r="BW80" s="223">
        <v>0</v>
      </c>
      <c r="BX80" s="223">
        <v>0</v>
      </c>
      <c r="BY80" s="223">
        <v>0</v>
      </c>
      <c r="BZ80" s="223">
        <v>0</v>
      </c>
      <c r="CA80" s="223">
        <v>0</v>
      </c>
    </row>
    <row r="81" spans="1:80" x14ac:dyDescent="0.2">
      <c r="B81" s="198" t="s">
        <v>188</v>
      </c>
      <c r="C81" s="223">
        <f t="shared" si="74"/>
        <v>515822</v>
      </c>
      <c r="D81" s="223">
        <f t="shared" si="75"/>
        <v>14952</v>
      </c>
      <c r="E81" s="223">
        <f t="shared" si="76"/>
        <v>261313</v>
      </c>
      <c r="F81" s="223">
        <f t="shared" si="77"/>
        <v>336098.97</v>
      </c>
      <c r="G81" s="223">
        <f t="shared" si="85"/>
        <v>20025</v>
      </c>
      <c r="H81" s="223">
        <f t="shared" si="78"/>
        <v>272274</v>
      </c>
      <c r="I81" s="223">
        <f t="shared" si="79"/>
        <v>456478.58</v>
      </c>
      <c r="J81" s="223">
        <f t="shared" si="80"/>
        <v>491432.95</v>
      </c>
      <c r="K81" s="223">
        <f t="shared" si="81"/>
        <v>566452.03</v>
      </c>
      <c r="L81" s="223">
        <f t="shared" si="82"/>
        <v>415936</v>
      </c>
      <c r="M81" s="223">
        <f t="shared" si="83"/>
        <v>749050</v>
      </c>
      <c r="N81" s="223">
        <f t="shared" si="84"/>
        <v>154386</v>
      </c>
      <c r="O81" s="224"/>
      <c r="P81" s="223">
        <v>515822</v>
      </c>
      <c r="Q81" s="223">
        <v>14952</v>
      </c>
      <c r="R81" s="223">
        <v>261313</v>
      </c>
      <c r="S81" s="223">
        <v>273105</v>
      </c>
      <c r="T81" s="223">
        <v>20025</v>
      </c>
      <c r="U81" s="223">
        <v>272274</v>
      </c>
      <c r="V81" s="223">
        <v>456478.58</v>
      </c>
      <c r="W81" s="223">
        <v>244502.95</v>
      </c>
      <c r="X81" s="223">
        <v>316452.03000000003</v>
      </c>
      <c r="Y81" s="223">
        <v>415936</v>
      </c>
      <c r="Z81" s="223">
        <v>174626</v>
      </c>
      <c r="AA81" s="223">
        <v>154386</v>
      </c>
      <c r="AB81" s="224"/>
      <c r="AC81" s="223"/>
      <c r="AD81" s="223"/>
      <c r="AE81" s="223"/>
      <c r="AF81" s="223">
        <v>62993.97</v>
      </c>
      <c r="AG81" s="223"/>
      <c r="AH81" s="223"/>
      <c r="AI81" s="223"/>
      <c r="AJ81" s="223">
        <v>246930</v>
      </c>
      <c r="AK81" s="223">
        <v>250000</v>
      </c>
      <c r="AL81" s="223"/>
      <c r="AM81" s="223">
        <v>574424</v>
      </c>
      <c r="AN81" s="223">
        <v>0</v>
      </c>
      <c r="AO81" s="224"/>
      <c r="AP81" s="223">
        <v>0</v>
      </c>
      <c r="AQ81" s="223">
        <v>0</v>
      </c>
      <c r="AR81" s="223">
        <v>0</v>
      </c>
      <c r="AS81" s="223">
        <v>0</v>
      </c>
      <c r="AT81" s="223">
        <v>0</v>
      </c>
      <c r="AU81" s="223">
        <v>0</v>
      </c>
      <c r="AV81" s="223">
        <v>0</v>
      </c>
      <c r="AW81" s="223">
        <v>0</v>
      </c>
      <c r="AX81" s="223">
        <v>0</v>
      </c>
      <c r="AY81" s="223">
        <v>0</v>
      </c>
      <c r="AZ81" s="223">
        <v>0</v>
      </c>
      <c r="BA81" s="223">
        <v>0</v>
      </c>
      <c r="BB81" s="224"/>
      <c r="BC81" s="223">
        <v>0</v>
      </c>
      <c r="BD81" s="223">
        <v>0</v>
      </c>
      <c r="BE81" s="223">
        <v>0</v>
      </c>
      <c r="BF81" s="223">
        <v>0</v>
      </c>
      <c r="BG81" s="223">
        <v>0</v>
      </c>
      <c r="BH81" s="223">
        <v>0</v>
      </c>
      <c r="BI81" s="223">
        <v>0</v>
      </c>
      <c r="BJ81" s="223">
        <v>0</v>
      </c>
      <c r="BK81" s="223">
        <v>0</v>
      </c>
      <c r="BL81" s="223">
        <v>0</v>
      </c>
      <c r="BM81" s="223">
        <v>0</v>
      </c>
      <c r="BN81" s="223">
        <v>0</v>
      </c>
      <c r="BP81" s="223">
        <v>0</v>
      </c>
      <c r="BQ81" s="223">
        <v>0</v>
      </c>
      <c r="BR81" s="223">
        <v>0</v>
      </c>
      <c r="BS81" s="223">
        <v>0</v>
      </c>
      <c r="BT81" s="223">
        <v>0</v>
      </c>
      <c r="BU81" s="223">
        <v>0</v>
      </c>
      <c r="BV81" s="223">
        <v>0</v>
      </c>
      <c r="BW81" s="223">
        <v>0</v>
      </c>
      <c r="BX81" s="223">
        <v>0</v>
      </c>
      <c r="BY81" s="223">
        <v>0</v>
      </c>
      <c r="BZ81" s="223">
        <v>0</v>
      </c>
      <c r="CA81" s="223">
        <v>0</v>
      </c>
    </row>
    <row r="82" spans="1:80" x14ac:dyDescent="0.2">
      <c r="B82" s="198" t="s">
        <v>189</v>
      </c>
      <c r="C82" s="223">
        <f t="shared" si="74"/>
        <v>2582485</v>
      </c>
      <c r="D82" s="223">
        <f t="shared" si="75"/>
        <v>855115.12</v>
      </c>
      <c r="E82" s="223">
        <f t="shared" si="76"/>
        <v>3480998.81</v>
      </c>
      <c r="F82" s="223">
        <f t="shared" si="77"/>
        <v>2024652.76</v>
      </c>
      <c r="G82" s="223">
        <f t="shared" si="85"/>
        <v>50556.799999999988</v>
      </c>
      <c r="H82" s="223">
        <f t="shared" si="78"/>
        <v>1760043.4</v>
      </c>
      <c r="I82" s="223">
        <f t="shared" si="79"/>
        <v>2171903.34</v>
      </c>
      <c r="J82" s="223">
        <f t="shared" si="80"/>
        <v>817286.17999999993</v>
      </c>
      <c r="K82" s="223">
        <f t="shared" si="81"/>
        <v>2460657.79</v>
      </c>
      <c r="L82" s="223">
        <f t="shared" si="82"/>
        <v>5135017.5</v>
      </c>
      <c r="M82" s="223">
        <f t="shared" si="83"/>
        <v>1782533</v>
      </c>
      <c r="N82" s="223">
        <f t="shared" si="84"/>
        <v>555816.30000000005</v>
      </c>
      <c r="O82" s="224"/>
      <c r="P82" s="223">
        <v>1548341</v>
      </c>
      <c r="Q82" s="223">
        <v>161252</v>
      </c>
      <c r="R82" s="223">
        <v>1237986.81</v>
      </c>
      <c r="S82" s="223">
        <v>1564652</v>
      </c>
      <c r="T82" s="223">
        <v>400556.79999999999</v>
      </c>
      <c r="U82" s="223">
        <v>1760043.4</v>
      </c>
      <c r="V82" s="223">
        <v>1241907.03</v>
      </c>
      <c r="W82" s="223"/>
      <c r="X82" s="223">
        <v>1672729.8</v>
      </c>
      <c r="Y82" s="223">
        <v>981609.5</v>
      </c>
      <c r="Z82" s="223">
        <v>906463.8</v>
      </c>
      <c r="AA82" s="223">
        <v>55816.300000000047</v>
      </c>
      <c r="AB82" s="224"/>
      <c r="AC82" s="223">
        <v>1034144</v>
      </c>
      <c r="AD82" s="223">
        <v>693863.12</v>
      </c>
      <c r="AE82" s="223">
        <v>2243012</v>
      </c>
      <c r="AF82" s="223">
        <v>460000.76</v>
      </c>
      <c r="AG82" s="223">
        <v>-350000</v>
      </c>
      <c r="AH82" s="223"/>
      <c r="AI82" s="223">
        <v>929996.31</v>
      </c>
      <c r="AJ82" s="223">
        <v>286288.18</v>
      </c>
      <c r="AK82" s="223">
        <v>787927.99</v>
      </c>
      <c r="AL82" s="223">
        <v>4153408</v>
      </c>
      <c r="AM82" s="223">
        <v>876069.2</v>
      </c>
      <c r="AN82" s="223">
        <v>500000</v>
      </c>
      <c r="AO82" s="224"/>
      <c r="AP82" s="223">
        <v>0</v>
      </c>
      <c r="AQ82" s="223">
        <v>0</v>
      </c>
      <c r="AR82" s="223">
        <v>0</v>
      </c>
      <c r="AS82" s="223">
        <v>0</v>
      </c>
      <c r="AT82" s="223">
        <v>0</v>
      </c>
      <c r="AU82" s="223">
        <v>0</v>
      </c>
      <c r="AV82" s="223">
        <v>0</v>
      </c>
      <c r="AW82" s="223">
        <v>0</v>
      </c>
      <c r="AX82" s="223">
        <v>0</v>
      </c>
      <c r="AY82" s="223">
        <v>0</v>
      </c>
      <c r="AZ82" s="223">
        <v>0</v>
      </c>
      <c r="BA82" s="223">
        <v>0</v>
      </c>
      <c r="BB82" s="224"/>
      <c r="BC82" s="223">
        <v>0</v>
      </c>
      <c r="BD82" s="223">
        <v>0</v>
      </c>
      <c r="BE82" s="223">
        <v>0</v>
      </c>
      <c r="BF82" s="223">
        <v>0</v>
      </c>
      <c r="BG82" s="223">
        <v>0</v>
      </c>
      <c r="BH82" s="223">
        <v>0</v>
      </c>
      <c r="BI82" s="223">
        <v>0</v>
      </c>
      <c r="BJ82" s="223">
        <v>530998</v>
      </c>
      <c r="BK82" s="223">
        <v>0</v>
      </c>
      <c r="BL82" s="223">
        <v>0</v>
      </c>
      <c r="BM82" s="223">
        <v>0</v>
      </c>
      <c r="BN82" s="223">
        <v>0</v>
      </c>
      <c r="BP82" s="223">
        <v>0</v>
      </c>
      <c r="BQ82" s="223">
        <v>0</v>
      </c>
      <c r="BR82" s="223">
        <v>0</v>
      </c>
      <c r="BS82" s="223">
        <v>0</v>
      </c>
      <c r="BT82" s="223">
        <v>0</v>
      </c>
      <c r="BU82" s="223">
        <v>0</v>
      </c>
      <c r="BV82" s="223">
        <v>0</v>
      </c>
      <c r="BW82" s="223">
        <v>0</v>
      </c>
      <c r="BX82" s="223">
        <v>0</v>
      </c>
      <c r="BY82" s="223">
        <v>0</v>
      </c>
      <c r="BZ82" s="223">
        <v>0</v>
      </c>
      <c r="CA82" s="223">
        <v>0</v>
      </c>
    </row>
    <row r="83" spans="1:80" x14ac:dyDescent="0.2">
      <c r="B83" s="198" t="s">
        <v>346</v>
      </c>
      <c r="C83" s="223">
        <f t="shared" si="74"/>
        <v>29623</v>
      </c>
      <c r="D83" s="223">
        <f t="shared" si="75"/>
        <v>33331</v>
      </c>
      <c r="E83" s="223">
        <f t="shared" si="76"/>
        <v>19610</v>
      </c>
      <c r="F83" s="223">
        <f t="shared" si="77"/>
        <v>321937.26</v>
      </c>
      <c r="G83" s="223">
        <f t="shared" si="85"/>
        <v>0</v>
      </c>
      <c r="H83" s="223">
        <f t="shared" si="78"/>
        <v>276907</v>
      </c>
      <c r="I83" s="223">
        <f t="shared" si="79"/>
        <v>0</v>
      </c>
      <c r="J83" s="223">
        <f t="shared" si="80"/>
        <v>387177</v>
      </c>
      <c r="K83" s="223">
        <f t="shared" si="81"/>
        <v>442522</v>
      </c>
      <c r="L83" s="223">
        <f t="shared" si="82"/>
        <v>0</v>
      </c>
      <c r="M83" s="223">
        <f t="shared" si="83"/>
        <v>291255</v>
      </c>
      <c r="N83" s="223">
        <f t="shared" si="84"/>
        <v>137885</v>
      </c>
      <c r="O83" s="224"/>
      <c r="P83" s="223">
        <v>29623</v>
      </c>
      <c r="Q83" s="223">
        <v>33331</v>
      </c>
      <c r="R83" s="223">
        <v>19610</v>
      </c>
      <c r="S83" s="223">
        <v>321937.26</v>
      </c>
      <c r="T83" s="223"/>
      <c r="U83" s="223">
        <v>276907</v>
      </c>
      <c r="V83" s="223"/>
      <c r="W83" s="223">
        <v>137577</v>
      </c>
      <c r="X83" s="223">
        <v>310262</v>
      </c>
      <c r="Y83" s="223"/>
      <c r="Z83" s="223">
        <v>275770</v>
      </c>
      <c r="AA83" s="223">
        <v>137885</v>
      </c>
      <c r="AB83" s="224"/>
      <c r="AC83" s="223"/>
      <c r="AD83" s="223"/>
      <c r="AE83" s="223"/>
      <c r="AF83" s="223"/>
      <c r="AG83" s="223"/>
      <c r="AH83" s="223"/>
      <c r="AI83" s="223"/>
      <c r="AJ83" s="223">
        <v>249600</v>
      </c>
      <c r="AK83" s="223">
        <v>132260</v>
      </c>
      <c r="AL83" s="223"/>
      <c r="AM83" s="223">
        <v>15485</v>
      </c>
      <c r="AN83" s="223">
        <v>0</v>
      </c>
      <c r="AO83" s="224"/>
      <c r="AP83" s="223">
        <v>0</v>
      </c>
      <c r="AQ83" s="223">
        <v>0</v>
      </c>
      <c r="AR83" s="223">
        <v>0</v>
      </c>
      <c r="AS83" s="223">
        <v>0</v>
      </c>
      <c r="AT83" s="223">
        <v>0</v>
      </c>
      <c r="AU83" s="223">
        <v>0</v>
      </c>
      <c r="AV83" s="223">
        <v>0</v>
      </c>
      <c r="AW83" s="223">
        <v>0</v>
      </c>
      <c r="AX83" s="223">
        <v>0</v>
      </c>
      <c r="AY83" s="223">
        <v>0</v>
      </c>
      <c r="AZ83" s="223">
        <v>0</v>
      </c>
      <c r="BA83" s="223">
        <v>0</v>
      </c>
      <c r="BB83" s="224"/>
      <c r="BC83" s="223">
        <v>0</v>
      </c>
      <c r="BD83" s="223">
        <v>0</v>
      </c>
      <c r="BE83" s="223">
        <v>0</v>
      </c>
      <c r="BF83" s="223">
        <v>0</v>
      </c>
      <c r="BG83" s="223">
        <v>0</v>
      </c>
      <c r="BH83" s="223">
        <v>0</v>
      </c>
      <c r="BI83" s="223">
        <v>0</v>
      </c>
      <c r="BJ83" s="223">
        <v>0</v>
      </c>
      <c r="BK83" s="223">
        <v>0</v>
      </c>
      <c r="BL83" s="223">
        <v>0</v>
      </c>
      <c r="BM83" s="223">
        <v>0</v>
      </c>
      <c r="BN83" s="223">
        <v>0</v>
      </c>
      <c r="BP83" s="223">
        <v>0</v>
      </c>
      <c r="BQ83" s="223">
        <v>0</v>
      </c>
      <c r="BR83" s="223">
        <v>0</v>
      </c>
      <c r="BS83" s="223">
        <v>0</v>
      </c>
      <c r="BT83" s="223">
        <v>0</v>
      </c>
      <c r="BU83" s="223">
        <v>0</v>
      </c>
      <c r="BV83" s="223">
        <v>0</v>
      </c>
      <c r="BW83" s="223">
        <v>0</v>
      </c>
      <c r="BX83" s="223">
        <v>0</v>
      </c>
      <c r="BY83" s="223">
        <v>0</v>
      </c>
      <c r="BZ83" s="223">
        <v>0</v>
      </c>
      <c r="CA83" s="223">
        <v>0</v>
      </c>
    </row>
    <row r="84" spans="1:80" s="195" customFormat="1" ht="11.25" x14ac:dyDescent="0.2">
      <c r="A84" s="217"/>
      <c r="B84" s="195" t="s">
        <v>105</v>
      </c>
      <c r="C84" s="195">
        <f t="shared" si="74"/>
        <v>145277789</v>
      </c>
      <c r="D84" s="195">
        <f t="shared" si="75"/>
        <v>0</v>
      </c>
      <c r="E84" s="195">
        <f t="shared" si="76"/>
        <v>72799885</v>
      </c>
      <c r="F84" s="195">
        <f t="shared" si="77"/>
        <v>129661839</v>
      </c>
      <c r="G84" s="195">
        <f t="shared" si="85"/>
        <v>21266363</v>
      </c>
      <c r="H84" s="195">
        <f t="shared" si="78"/>
        <v>136692372</v>
      </c>
      <c r="I84" s="195">
        <f t="shared" si="79"/>
        <v>93493194</v>
      </c>
      <c r="J84" s="195">
        <f t="shared" si="80"/>
        <v>172898098</v>
      </c>
      <c r="K84" s="195">
        <f t="shared" si="81"/>
        <v>-13306641</v>
      </c>
      <c r="L84" s="195">
        <f t="shared" si="82"/>
        <v>78234977</v>
      </c>
      <c r="M84" s="195">
        <f t="shared" si="83"/>
        <v>78871225</v>
      </c>
      <c r="N84" s="195">
        <f t="shared" si="84"/>
        <v>83229741</v>
      </c>
      <c r="O84" s="217"/>
      <c r="P84" s="195">
        <f>SUM(P85:P89)</f>
        <v>0</v>
      </c>
      <c r="Q84" s="195">
        <f t="shared" ref="Q84:AA84" si="90">SUM(Q85:Q89)</f>
        <v>0</v>
      </c>
      <c r="R84" s="195">
        <f t="shared" si="90"/>
        <v>0</v>
      </c>
      <c r="S84" s="195">
        <f t="shared" si="90"/>
        <v>0</v>
      </c>
      <c r="T84" s="195">
        <f t="shared" si="90"/>
        <v>0</v>
      </c>
      <c r="U84" s="195">
        <f t="shared" si="90"/>
        <v>0</v>
      </c>
      <c r="V84" s="195">
        <f t="shared" si="90"/>
        <v>0</v>
      </c>
      <c r="W84" s="195">
        <f t="shared" si="90"/>
        <v>0</v>
      </c>
      <c r="X84" s="195">
        <f t="shared" si="90"/>
        <v>0</v>
      </c>
      <c r="Y84" s="195">
        <f t="shared" si="90"/>
        <v>0</v>
      </c>
      <c r="Z84" s="195">
        <f t="shared" si="90"/>
        <v>0</v>
      </c>
      <c r="AA84" s="195">
        <f t="shared" si="90"/>
        <v>0</v>
      </c>
      <c r="AB84" s="217"/>
      <c r="AC84" s="195">
        <f>SUM(AC85:AC89)</f>
        <v>0</v>
      </c>
      <c r="AD84" s="195">
        <f t="shared" ref="AD84:AN84" si="91">SUM(AD85:AD89)</f>
        <v>0</v>
      </c>
      <c r="AE84" s="195">
        <f t="shared" si="91"/>
        <v>0</v>
      </c>
      <c r="AF84" s="195">
        <f t="shared" si="91"/>
        <v>0</v>
      </c>
      <c r="AG84" s="195">
        <f t="shared" si="91"/>
        <v>0</v>
      </c>
      <c r="AH84" s="195">
        <f t="shared" si="91"/>
        <v>0</v>
      </c>
      <c r="AI84" s="195">
        <f t="shared" si="91"/>
        <v>0</v>
      </c>
      <c r="AJ84" s="195">
        <f t="shared" si="91"/>
        <v>0</v>
      </c>
      <c r="AK84" s="195">
        <f t="shared" si="91"/>
        <v>0</v>
      </c>
      <c r="AL84" s="195">
        <f t="shared" si="91"/>
        <v>0</v>
      </c>
      <c r="AM84" s="195">
        <f t="shared" si="91"/>
        <v>0</v>
      </c>
      <c r="AN84" s="195">
        <f t="shared" si="91"/>
        <v>0</v>
      </c>
      <c r="AO84" s="217"/>
      <c r="AP84" s="195">
        <f>SUM(AP85:AP89)</f>
        <v>145277789</v>
      </c>
      <c r="AQ84" s="195">
        <f t="shared" ref="AQ84:BA84" si="92">SUM(AQ85:AQ89)</f>
        <v>0</v>
      </c>
      <c r="AR84" s="195">
        <f t="shared" si="92"/>
        <v>72799885</v>
      </c>
      <c r="AS84" s="195">
        <f t="shared" si="92"/>
        <v>129661839</v>
      </c>
      <c r="AT84" s="195">
        <f t="shared" si="92"/>
        <v>21266363</v>
      </c>
      <c r="AU84" s="195">
        <f t="shared" si="92"/>
        <v>136692372</v>
      </c>
      <c r="AV84" s="195">
        <f t="shared" si="92"/>
        <v>93493194</v>
      </c>
      <c r="AW84" s="195">
        <f t="shared" si="92"/>
        <v>172898098</v>
      </c>
      <c r="AX84" s="195">
        <f t="shared" si="92"/>
        <v>-13306641</v>
      </c>
      <c r="AY84" s="195">
        <f t="shared" si="92"/>
        <v>78234977</v>
      </c>
      <c r="AZ84" s="195">
        <f t="shared" si="92"/>
        <v>78871225</v>
      </c>
      <c r="BA84" s="195">
        <f t="shared" si="92"/>
        <v>83229741</v>
      </c>
      <c r="BB84" s="217"/>
      <c r="BC84" s="195">
        <f>SUM(BC85:BC89)</f>
        <v>0</v>
      </c>
      <c r="BD84" s="195">
        <f t="shared" ref="BD84:BN84" si="93">SUM(BD85:BD89)</f>
        <v>0</v>
      </c>
      <c r="BE84" s="195">
        <f t="shared" si="93"/>
        <v>0</v>
      </c>
      <c r="BF84" s="195">
        <f t="shared" si="93"/>
        <v>0</v>
      </c>
      <c r="BG84" s="195">
        <f t="shared" si="93"/>
        <v>0</v>
      </c>
      <c r="BH84" s="195">
        <f t="shared" si="93"/>
        <v>0</v>
      </c>
      <c r="BI84" s="195">
        <f t="shared" si="93"/>
        <v>0</v>
      </c>
      <c r="BJ84" s="195">
        <f t="shared" si="93"/>
        <v>0</v>
      </c>
      <c r="BK84" s="195">
        <f t="shared" si="93"/>
        <v>0</v>
      </c>
      <c r="BL84" s="195">
        <f t="shared" si="93"/>
        <v>0</v>
      </c>
      <c r="BM84" s="195">
        <f t="shared" si="93"/>
        <v>0</v>
      </c>
      <c r="BN84" s="195">
        <f t="shared" si="93"/>
        <v>0</v>
      </c>
      <c r="BO84" s="217"/>
      <c r="BP84" s="195">
        <f>SUM(BP85:BP89)</f>
        <v>0</v>
      </c>
      <c r="BQ84" s="195">
        <f t="shared" ref="BQ84:CA84" si="94">SUM(BQ85:BQ89)</f>
        <v>0</v>
      </c>
      <c r="BR84" s="195">
        <f t="shared" si="94"/>
        <v>0</v>
      </c>
      <c r="BS84" s="195">
        <f t="shared" si="94"/>
        <v>0</v>
      </c>
      <c r="BT84" s="195">
        <f t="shared" si="94"/>
        <v>0</v>
      </c>
      <c r="BU84" s="195">
        <f t="shared" si="94"/>
        <v>0</v>
      </c>
      <c r="BV84" s="195">
        <f t="shared" si="94"/>
        <v>0</v>
      </c>
      <c r="BW84" s="195">
        <f t="shared" si="94"/>
        <v>0</v>
      </c>
      <c r="BX84" s="195">
        <f t="shared" si="94"/>
        <v>0</v>
      </c>
      <c r="BY84" s="195">
        <f t="shared" si="94"/>
        <v>0</v>
      </c>
      <c r="BZ84" s="195">
        <f t="shared" si="94"/>
        <v>0</v>
      </c>
      <c r="CA84" s="195">
        <f t="shared" si="94"/>
        <v>0</v>
      </c>
      <c r="CB84" s="217"/>
    </row>
    <row r="85" spans="1:80" x14ac:dyDescent="0.2">
      <c r="B85" s="198" t="s">
        <v>191</v>
      </c>
      <c r="C85" s="223">
        <f t="shared" si="74"/>
        <v>4118334</v>
      </c>
      <c r="D85" s="223">
        <f t="shared" si="75"/>
        <v>0</v>
      </c>
      <c r="E85" s="223">
        <f t="shared" si="76"/>
        <v>2333334</v>
      </c>
      <c r="F85" s="225">
        <f t="shared" si="77"/>
        <v>5866668</v>
      </c>
      <c r="G85" s="225">
        <f t="shared" si="85"/>
        <v>0</v>
      </c>
      <c r="H85" s="225">
        <f t="shared" si="78"/>
        <v>4066668</v>
      </c>
      <c r="I85" s="223">
        <f t="shared" si="79"/>
        <v>2033334</v>
      </c>
      <c r="J85" s="223">
        <f t="shared" si="80"/>
        <v>2033334</v>
      </c>
      <c r="K85" s="223">
        <f t="shared" si="81"/>
        <v>2033334</v>
      </c>
      <c r="L85" s="223">
        <f t="shared" si="82"/>
        <v>2333334</v>
      </c>
      <c r="M85" s="223">
        <f t="shared" si="83"/>
        <v>2333334</v>
      </c>
      <c r="N85" s="223">
        <f t="shared" si="84"/>
        <v>2333334</v>
      </c>
      <c r="O85" s="224"/>
      <c r="P85" s="223">
        <v>0</v>
      </c>
      <c r="Q85" s="223">
        <v>0</v>
      </c>
      <c r="R85" s="223">
        <v>0</v>
      </c>
      <c r="S85" s="225">
        <v>0</v>
      </c>
      <c r="T85" s="225">
        <v>0</v>
      </c>
      <c r="U85" s="225">
        <v>0</v>
      </c>
      <c r="V85" s="223">
        <v>0</v>
      </c>
      <c r="W85" s="223">
        <v>0</v>
      </c>
      <c r="X85" s="223">
        <v>0</v>
      </c>
      <c r="Y85" s="223">
        <v>0</v>
      </c>
      <c r="Z85" s="223">
        <v>0</v>
      </c>
      <c r="AA85" s="223">
        <v>0</v>
      </c>
      <c r="AB85" s="224"/>
      <c r="AC85" s="223">
        <v>0</v>
      </c>
      <c r="AD85" s="223">
        <v>0</v>
      </c>
      <c r="AE85" s="223">
        <v>0</v>
      </c>
      <c r="AF85" s="225">
        <v>0</v>
      </c>
      <c r="AG85" s="225">
        <v>0</v>
      </c>
      <c r="AH85" s="225">
        <v>0</v>
      </c>
      <c r="AI85" s="223">
        <v>0</v>
      </c>
      <c r="AJ85" s="223">
        <v>0</v>
      </c>
      <c r="AK85" s="223">
        <v>0</v>
      </c>
      <c r="AL85" s="223">
        <v>0</v>
      </c>
      <c r="AM85" s="223"/>
      <c r="AN85" s="223"/>
      <c r="AO85" s="224"/>
      <c r="AP85" s="223">
        <v>4118334</v>
      </c>
      <c r="AQ85" s="223">
        <v>0</v>
      </c>
      <c r="AR85" s="223">
        <v>2333334</v>
      </c>
      <c r="AS85" s="225">
        <v>5866668</v>
      </c>
      <c r="AT85" s="225">
        <v>0</v>
      </c>
      <c r="AU85" s="225">
        <v>4066668</v>
      </c>
      <c r="AV85" s="223">
        <v>2033334</v>
      </c>
      <c r="AW85" s="223">
        <v>2033334</v>
      </c>
      <c r="AX85" s="223">
        <v>2033334</v>
      </c>
      <c r="AY85" s="223">
        <v>2333334</v>
      </c>
      <c r="AZ85" s="223">
        <v>2333334</v>
      </c>
      <c r="BA85" s="223">
        <v>2333334</v>
      </c>
      <c r="BB85" s="224"/>
      <c r="BC85" s="223">
        <v>0</v>
      </c>
      <c r="BD85" s="223">
        <v>0</v>
      </c>
      <c r="BE85" s="223">
        <v>0</v>
      </c>
      <c r="BF85" s="225">
        <v>0</v>
      </c>
      <c r="BG85" s="225">
        <v>0</v>
      </c>
      <c r="BH85" s="225">
        <v>0</v>
      </c>
      <c r="BI85" s="223">
        <v>0</v>
      </c>
      <c r="BJ85" s="223">
        <v>0</v>
      </c>
      <c r="BK85" s="223">
        <v>0</v>
      </c>
      <c r="BL85" s="223">
        <v>0</v>
      </c>
      <c r="BM85" s="223">
        <v>0</v>
      </c>
      <c r="BN85" s="223">
        <v>0</v>
      </c>
      <c r="BP85" s="223">
        <v>0</v>
      </c>
      <c r="BQ85" s="223">
        <v>0</v>
      </c>
      <c r="BR85" s="223">
        <v>0</v>
      </c>
      <c r="BS85" s="225">
        <v>0</v>
      </c>
      <c r="BT85" s="225">
        <v>0</v>
      </c>
      <c r="BU85" s="225">
        <v>0</v>
      </c>
      <c r="BV85" s="223">
        <v>0</v>
      </c>
      <c r="BW85" s="223">
        <v>0</v>
      </c>
      <c r="BX85" s="223">
        <v>0</v>
      </c>
      <c r="BY85" s="223">
        <v>0</v>
      </c>
      <c r="BZ85" s="223">
        <v>0</v>
      </c>
      <c r="CA85" s="223">
        <v>0</v>
      </c>
    </row>
    <row r="86" spans="1:80" x14ac:dyDescent="0.2">
      <c r="B86" s="198" t="s">
        <v>192</v>
      </c>
      <c r="C86" s="223">
        <f t="shared" si="74"/>
        <v>116321477</v>
      </c>
      <c r="D86" s="223">
        <f t="shared" si="75"/>
        <v>0</v>
      </c>
      <c r="E86" s="223">
        <f t="shared" si="76"/>
        <v>57446241</v>
      </c>
      <c r="F86" s="225">
        <f t="shared" si="77"/>
        <v>99874611</v>
      </c>
      <c r="G86" s="225">
        <f t="shared" si="85"/>
        <v>11808088</v>
      </c>
      <c r="H86" s="225">
        <f t="shared" si="78"/>
        <v>104161112</v>
      </c>
      <c r="I86" s="223">
        <f t="shared" si="79"/>
        <v>52080556</v>
      </c>
      <c r="J86" s="223">
        <f t="shared" si="80"/>
        <v>52080556</v>
      </c>
      <c r="K86" s="223">
        <f t="shared" si="81"/>
        <v>52080556</v>
      </c>
      <c r="L86" s="223">
        <f t="shared" si="82"/>
        <v>52080556</v>
      </c>
      <c r="M86" s="223">
        <f t="shared" si="83"/>
        <v>53147631</v>
      </c>
      <c r="N86" s="223">
        <f t="shared" si="84"/>
        <v>57002190</v>
      </c>
      <c r="O86" s="224"/>
      <c r="P86" s="223">
        <v>0</v>
      </c>
      <c r="Q86" s="223">
        <v>0</v>
      </c>
      <c r="R86" s="223">
        <v>0</v>
      </c>
      <c r="S86" s="223">
        <v>0</v>
      </c>
      <c r="T86" s="223">
        <v>0</v>
      </c>
      <c r="U86" s="223">
        <v>0</v>
      </c>
      <c r="V86" s="223">
        <v>0</v>
      </c>
      <c r="W86" s="223">
        <v>0</v>
      </c>
      <c r="X86" s="223">
        <v>0</v>
      </c>
      <c r="Y86" s="223">
        <v>0</v>
      </c>
      <c r="Z86" s="223">
        <v>0</v>
      </c>
      <c r="AA86" s="223">
        <v>0</v>
      </c>
      <c r="AB86" s="224"/>
      <c r="AC86" s="223">
        <v>0</v>
      </c>
      <c r="AD86" s="223">
        <v>0</v>
      </c>
      <c r="AE86" s="223">
        <v>0</v>
      </c>
      <c r="AF86" s="223">
        <v>0</v>
      </c>
      <c r="AG86" s="223">
        <v>0</v>
      </c>
      <c r="AH86" s="223">
        <v>0</v>
      </c>
      <c r="AI86" s="223">
        <v>0</v>
      </c>
      <c r="AJ86" s="223">
        <v>0</v>
      </c>
      <c r="AK86" s="223">
        <v>0</v>
      </c>
      <c r="AL86" s="223">
        <v>0</v>
      </c>
      <c r="AM86" s="223"/>
      <c r="AN86" s="223"/>
      <c r="AO86" s="224"/>
      <c r="AP86" s="223">
        <v>116321477</v>
      </c>
      <c r="AQ86" s="223">
        <v>0</v>
      </c>
      <c r="AR86" s="223">
        <v>57446241</v>
      </c>
      <c r="AS86" s="225">
        <v>99874611</v>
      </c>
      <c r="AT86" s="225">
        <v>11808088</v>
      </c>
      <c r="AU86" s="225">
        <v>104161112</v>
      </c>
      <c r="AV86" s="223">
        <v>52080556</v>
      </c>
      <c r="AW86" s="223">
        <v>52080556</v>
      </c>
      <c r="AX86" s="223">
        <v>52080556</v>
      </c>
      <c r="AY86" s="223">
        <v>52080556</v>
      </c>
      <c r="AZ86" s="223">
        <v>53147631</v>
      </c>
      <c r="BA86" s="223">
        <v>57002190</v>
      </c>
      <c r="BB86" s="224"/>
      <c r="BC86" s="223">
        <v>0</v>
      </c>
      <c r="BD86" s="223">
        <v>0</v>
      </c>
      <c r="BE86" s="223">
        <v>0</v>
      </c>
      <c r="BF86" s="223">
        <v>0</v>
      </c>
      <c r="BG86" s="223">
        <v>0</v>
      </c>
      <c r="BH86" s="223">
        <v>0</v>
      </c>
      <c r="BI86" s="223">
        <v>0</v>
      </c>
      <c r="BJ86" s="223">
        <v>0</v>
      </c>
      <c r="BK86" s="223">
        <v>0</v>
      </c>
      <c r="BL86" s="223">
        <v>0</v>
      </c>
      <c r="BM86" s="223">
        <v>0</v>
      </c>
      <c r="BN86" s="223">
        <v>0</v>
      </c>
      <c r="BP86" s="223">
        <v>0</v>
      </c>
      <c r="BQ86" s="223">
        <v>0</v>
      </c>
      <c r="BR86" s="223">
        <v>0</v>
      </c>
      <c r="BS86" s="223">
        <v>0</v>
      </c>
      <c r="BT86" s="223">
        <v>0</v>
      </c>
      <c r="BU86" s="223">
        <v>0</v>
      </c>
      <c r="BV86" s="223">
        <v>0</v>
      </c>
      <c r="BW86" s="223">
        <v>0</v>
      </c>
      <c r="BX86" s="223">
        <v>0</v>
      </c>
      <c r="BY86" s="223">
        <v>0</v>
      </c>
      <c r="BZ86" s="223">
        <v>0</v>
      </c>
      <c r="CA86" s="223">
        <v>0</v>
      </c>
    </row>
    <row r="87" spans="1:80" x14ac:dyDescent="0.2">
      <c r="B87" s="214" t="s">
        <v>193</v>
      </c>
      <c r="C87" s="223">
        <f t="shared" si="74"/>
        <v>8333332</v>
      </c>
      <c r="D87" s="223">
        <f t="shared" si="75"/>
        <v>0</v>
      </c>
      <c r="E87" s="223">
        <f t="shared" si="76"/>
        <v>4166666</v>
      </c>
      <c r="F87" s="225">
        <f t="shared" si="77"/>
        <v>7709348</v>
      </c>
      <c r="G87" s="225">
        <f t="shared" si="85"/>
        <v>623984</v>
      </c>
      <c r="H87" s="225">
        <f t="shared" si="78"/>
        <v>8333332</v>
      </c>
      <c r="I87" s="223">
        <f t="shared" si="79"/>
        <v>4166666</v>
      </c>
      <c r="J87" s="223">
        <f t="shared" si="80"/>
        <v>4166666</v>
      </c>
      <c r="K87" s="223">
        <f t="shared" si="81"/>
        <v>4166666</v>
      </c>
      <c r="L87" s="223">
        <f t="shared" si="82"/>
        <v>4166666</v>
      </c>
      <c r="M87" s="223">
        <f t="shared" si="83"/>
        <v>4166666</v>
      </c>
      <c r="N87" s="223">
        <f t="shared" si="84"/>
        <v>4707041</v>
      </c>
      <c r="O87" s="224"/>
      <c r="P87" s="223">
        <v>0</v>
      </c>
      <c r="Q87" s="223">
        <v>0</v>
      </c>
      <c r="R87" s="223">
        <v>0</v>
      </c>
      <c r="S87" s="223">
        <v>0</v>
      </c>
      <c r="T87" s="223">
        <v>0</v>
      </c>
      <c r="U87" s="223">
        <v>0</v>
      </c>
      <c r="V87" s="223">
        <v>0</v>
      </c>
      <c r="W87" s="223">
        <v>0</v>
      </c>
      <c r="X87" s="223">
        <v>0</v>
      </c>
      <c r="Y87" s="223">
        <v>0</v>
      </c>
      <c r="Z87" s="223">
        <v>0</v>
      </c>
      <c r="AA87" s="223">
        <v>0</v>
      </c>
      <c r="AB87" s="224"/>
      <c r="AC87" s="223">
        <v>0</v>
      </c>
      <c r="AD87" s="223">
        <v>0</v>
      </c>
      <c r="AE87" s="223">
        <v>0</v>
      </c>
      <c r="AF87" s="223">
        <v>0</v>
      </c>
      <c r="AG87" s="223">
        <v>0</v>
      </c>
      <c r="AH87" s="223">
        <v>0</v>
      </c>
      <c r="AI87" s="223">
        <v>0</v>
      </c>
      <c r="AJ87" s="223">
        <v>0</v>
      </c>
      <c r="AK87" s="223">
        <v>0</v>
      </c>
      <c r="AL87" s="223">
        <v>0</v>
      </c>
      <c r="AM87" s="223"/>
      <c r="AN87" s="223"/>
      <c r="AO87" s="224"/>
      <c r="AP87" s="381">
        <v>8333332</v>
      </c>
      <c r="AR87" s="381">
        <v>4166666</v>
      </c>
      <c r="AS87" s="381">
        <v>7709348</v>
      </c>
      <c r="AT87" s="381">
        <v>623984</v>
      </c>
      <c r="AU87" s="381">
        <v>8333332</v>
      </c>
      <c r="AV87" s="381">
        <v>4166666</v>
      </c>
      <c r="AW87" s="381">
        <v>4166666</v>
      </c>
      <c r="AX87" s="381">
        <v>4166666</v>
      </c>
      <c r="AY87" s="381">
        <v>4166666</v>
      </c>
      <c r="AZ87" s="381">
        <v>4166666</v>
      </c>
      <c r="BA87" s="381">
        <v>4707041</v>
      </c>
      <c r="BB87" s="224"/>
      <c r="BC87" s="223">
        <v>0</v>
      </c>
      <c r="BD87" s="223">
        <v>0</v>
      </c>
      <c r="BE87" s="223">
        <v>0</v>
      </c>
      <c r="BF87" s="223">
        <v>0</v>
      </c>
      <c r="BG87" s="223">
        <v>0</v>
      </c>
      <c r="BH87" s="223">
        <v>0</v>
      </c>
      <c r="BI87" s="223">
        <v>0</v>
      </c>
      <c r="BJ87" s="223">
        <v>0</v>
      </c>
      <c r="BK87" s="223">
        <v>0</v>
      </c>
      <c r="BL87" s="223">
        <v>0</v>
      </c>
      <c r="BM87" s="223">
        <v>0</v>
      </c>
      <c r="BN87" s="223">
        <v>0</v>
      </c>
      <c r="BP87" s="223">
        <v>0</v>
      </c>
      <c r="BQ87" s="223">
        <v>0</v>
      </c>
      <c r="BR87" s="223">
        <v>0</v>
      </c>
      <c r="BS87" s="223">
        <v>0</v>
      </c>
      <c r="BT87" s="223">
        <v>0</v>
      </c>
      <c r="BU87" s="223">
        <v>0</v>
      </c>
      <c r="BV87" s="223">
        <v>0</v>
      </c>
      <c r="BW87" s="223">
        <v>0</v>
      </c>
      <c r="BX87" s="223">
        <v>0</v>
      </c>
      <c r="BY87" s="223">
        <v>0</v>
      </c>
      <c r="BZ87" s="223">
        <v>0</v>
      </c>
      <c r="CA87" s="223">
        <v>0</v>
      </c>
    </row>
    <row r="88" spans="1:80" x14ac:dyDescent="0.2">
      <c r="B88" s="198" t="s">
        <v>194</v>
      </c>
      <c r="C88" s="223">
        <f t="shared" si="74"/>
        <v>0</v>
      </c>
      <c r="D88" s="223">
        <f t="shared" si="75"/>
        <v>0</v>
      </c>
      <c r="E88" s="223">
        <f t="shared" si="76"/>
        <v>0</v>
      </c>
      <c r="F88" s="225">
        <f t="shared" si="77"/>
        <v>0</v>
      </c>
      <c r="G88" s="225">
        <f t="shared" si="85"/>
        <v>0</v>
      </c>
      <c r="H88" s="225">
        <f t="shared" si="78"/>
        <v>0</v>
      </c>
      <c r="I88" s="223">
        <f t="shared" si="79"/>
        <v>0</v>
      </c>
      <c r="J88" s="223">
        <f t="shared" si="80"/>
        <v>94165053</v>
      </c>
      <c r="K88" s="223">
        <f t="shared" si="81"/>
        <v>-94165053</v>
      </c>
      <c r="L88" s="223">
        <f t="shared" si="82"/>
        <v>0</v>
      </c>
      <c r="M88" s="223">
        <f t="shared" si="83"/>
        <v>0</v>
      </c>
      <c r="N88" s="223">
        <f t="shared" si="84"/>
        <v>0</v>
      </c>
      <c r="O88" s="224"/>
      <c r="P88" s="223">
        <v>0</v>
      </c>
      <c r="Q88" s="223">
        <v>0</v>
      </c>
      <c r="R88" s="223">
        <v>0</v>
      </c>
      <c r="S88" s="223">
        <v>0</v>
      </c>
      <c r="T88" s="223">
        <v>0</v>
      </c>
      <c r="U88" s="223">
        <v>0</v>
      </c>
      <c r="V88" s="223">
        <v>0</v>
      </c>
      <c r="W88" s="223">
        <v>0</v>
      </c>
      <c r="X88" s="223">
        <v>0</v>
      </c>
      <c r="Y88" s="223">
        <v>0</v>
      </c>
      <c r="Z88" s="223">
        <v>0</v>
      </c>
      <c r="AA88" s="223">
        <v>0</v>
      </c>
      <c r="AB88" s="224"/>
      <c r="AC88" s="223">
        <v>0</v>
      </c>
      <c r="AD88" s="223">
        <v>0</v>
      </c>
      <c r="AE88" s="223">
        <v>0</v>
      </c>
      <c r="AF88" s="223">
        <v>0</v>
      </c>
      <c r="AG88" s="223">
        <v>0</v>
      </c>
      <c r="AH88" s="223">
        <v>0</v>
      </c>
      <c r="AI88" s="223">
        <v>0</v>
      </c>
      <c r="AJ88" s="223">
        <v>0</v>
      </c>
      <c r="AK88" s="223">
        <v>0</v>
      </c>
      <c r="AL88" s="223">
        <v>0</v>
      </c>
      <c r="AM88" s="223"/>
      <c r="AN88" s="223"/>
      <c r="AO88" s="224"/>
      <c r="AP88" s="223">
        <v>0</v>
      </c>
      <c r="AQ88" s="223">
        <v>0</v>
      </c>
      <c r="AR88" s="223">
        <v>0</v>
      </c>
      <c r="AS88" s="223">
        <v>0</v>
      </c>
      <c r="AT88" s="223">
        <v>0</v>
      </c>
      <c r="AU88" s="223">
        <v>0</v>
      </c>
      <c r="AV88" s="223">
        <v>0</v>
      </c>
      <c r="AW88" s="223">
        <v>94165053</v>
      </c>
      <c r="AX88" s="223">
        <v>-94165053</v>
      </c>
      <c r="AY88" s="223">
        <v>0</v>
      </c>
      <c r="AZ88" s="223">
        <v>0</v>
      </c>
      <c r="BA88" s="223">
        <v>0</v>
      </c>
      <c r="BB88" s="224"/>
      <c r="BC88" s="223">
        <v>0</v>
      </c>
      <c r="BD88" s="223">
        <v>0</v>
      </c>
      <c r="BE88" s="223">
        <v>0</v>
      </c>
      <c r="BF88" s="223">
        <v>0</v>
      </c>
      <c r="BG88" s="223">
        <v>0</v>
      </c>
      <c r="BH88" s="223">
        <v>0</v>
      </c>
      <c r="BI88" s="223">
        <v>0</v>
      </c>
      <c r="BJ88" s="223">
        <v>0</v>
      </c>
      <c r="BK88" s="223">
        <v>0</v>
      </c>
      <c r="BL88" s="223">
        <v>0</v>
      </c>
      <c r="BM88" s="223">
        <v>0</v>
      </c>
      <c r="BN88" s="223">
        <v>0</v>
      </c>
      <c r="BP88" s="223">
        <v>0</v>
      </c>
      <c r="BQ88" s="223">
        <v>0</v>
      </c>
      <c r="BR88" s="223">
        <v>0</v>
      </c>
      <c r="BS88" s="223">
        <v>0</v>
      </c>
      <c r="BT88" s="223">
        <v>0</v>
      </c>
      <c r="BU88" s="223">
        <v>0</v>
      </c>
      <c r="BV88" s="223">
        <v>0</v>
      </c>
      <c r="BW88" s="223">
        <v>0</v>
      </c>
      <c r="BX88" s="223">
        <v>0</v>
      </c>
      <c r="BY88" s="223">
        <v>0</v>
      </c>
      <c r="BZ88" s="223">
        <v>0</v>
      </c>
      <c r="CA88" s="223">
        <v>0</v>
      </c>
    </row>
    <row r="89" spans="1:80" x14ac:dyDescent="0.2">
      <c r="B89" s="198" t="s">
        <v>195</v>
      </c>
      <c r="C89" s="223">
        <f t="shared" si="74"/>
        <v>16504646</v>
      </c>
      <c r="D89" s="223">
        <f t="shared" si="75"/>
        <v>0</v>
      </c>
      <c r="E89" s="223">
        <f t="shared" si="76"/>
        <v>8853644</v>
      </c>
      <c r="F89" s="225">
        <f t="shared" si="77"/>
        <v>16211212</v>
      </c>
      <c r="G89" s="225">
        <f t="shared" si="85"/>
        <v>8834291</v>
      </c>
      <c r="H89" s="225">
        <f t="shared" si="78"/>
        <v>20131260</v>
      </c>
      <c r="I89" s="223">
        <f t="shared" si="79"/>
        <v>35212638</v>
      </c>
      <c r="J89" s="223">
        <f t="shared" si="80"/>
        <v>20452489</v>
      </c>
      <c r="K89" s="223">
        <f t="shared" si="81"/>
        <v>22577856</v>
      </c>
      <c r="L89" s="223">
        <f t="shared" si="82"/>
        <v>19654421</v>
      </c>
      <c r="M89" s="223">
        <f t="shared" si="83"/>
        <v>19223594</v>
      </c>
      <c r="N89" s="223">
        <f t="shared" si="84"/>
        <v>19187176</v>
      </c>
      <c r="O89" s="224"/>
      <c r="P89" s="223">
        <v>0</v>
      </c>
      <c r="Q89" s="223">
        <v>0</v>
      </c>
      <c r="R89" s="223">
        <v>0</v>
      </c>
      <c r="S89" s="223">
        <v>0</v>
      </c>
      <c r="T89" s="223">
        <v>0</v>
      </c>
      <c r="U89" s="223">
        <v>0</v>
      </c>
      <c r="V89" s="223">
        <v>0</v>
      </c>
      <c r="W89" s="223">
        <v>0</v>
      </c>
      <c r="X89" s="223">
        <v>0</v>
      </c>
      <c r="Y89" s="223">
        <v>0</v>
      </c>
      <c r="Z89" s="223">
        <v>0</v>
      </c>
      <c r="AA89" s="223">
        <v>0</v>
      </c>
      <c r="AB89" s="224"/>
      <c r="AC89" s="223">
        <v>0</v>
      </c>
      <c r="AD89" s="223">
        <v>0</v>
      </c>
      <c r="AE89" s="223">
        <v>0</v>
      </c>
      <c r="AF89" s="223">
        <v>0</v>
      </c>
      <c r="AG89" s="223">
        <v>0</v>
      </c>
      <c r="AH89" s="223">
        <v>0</v>
      </c>
      <c r="AI89" s="223">
        <v>0</v>
      </c>
      <c r="AJ89" s="223">
        <v>0</v>
      </c>
      <c r="AK89" s="223">
        <v>0</v>
      </c>
      <c r="AL89" s="223">
        <v>0</v>
      </c>
      <c r="AM89" s="223"/>
      <c r="AN89" s="223"/>
      <c r="AO89" s="224"/>
      <c r="AP89" s="223">
        <v>16504646</v>
      </c>
      <c r="AQ89" s="223"/>
      <c r="AR89" s="223">
        <v>8853644</v>
      </c>
      <c r="AS89" s="223">
        <v>16211212</v>
      </c>
      <c r="AT89" s="223">
        <v>8834291</v>
      </c>
      <c r="AU89" s="223">
        <v>20131260</v>
      </c>
      <c r="AV89" s="223">
        <v>35212638</v>
      </c>
      <c r="AW89" s="223">
        <v>20452489</v>
      </c>
      <c r="AX89" s="223">
        <v>22577856</v>
      </c>
      <c r="AY89" s="223">
        <v>19654421</v>
      </c>
      <c r="AZ89" s="223">
        <v>19223594</v>
      </c>
      <c r="BA89" s="223">
        <v>19187176</v>
      </c>
      <c r="BB89" s="224"/>
      <c r="BC89" s="223">
        <v>0</v>
      </c>
      <c r="BD89" s="223">
        <v>0</v>
      </c>
      <c r="BE89" s="223">
        <v>0</v>
      </c>
      <c r="BF89" s="223">
        <v>0</v>
      </c>
      <c r="BG89" s="223">
        <v>0</v>
      </c>
      <c r="BH89" s="223">
        <v>0</v>
      </c>
      <c r="BI89" s="223">
        <v>0</v>
      </c>
      <c r="BJ89" s="223">
        <v>0</v>
      </c>
      <c r="BK89" s="223">
        <v>0</v>
      </c>
      <c r="BL89" s="223">
        <v>0</v>
      </c>
      <c r="BM89" s="223">
        <v>0</v>
      </c>
      <c r="BN89" s="223">
        <v>0</v>
      </c>
      <c r="BP89" s="223">
        <v>0</v>
      </c>
      <c r="BQ89" s="223">
        <v>0</v>
      </c>
      <c r="BR89" s="223">
        <v>0</v>
      </c>
      <c r="BS89" s="223">
        <v>0</v>
      </c>
      <c r="BT89" s="223">
        <v>0</v>
      </c>
      <c r="BU89" s="223">
        <v>0</v>
      </c>
      <c r="BV89" s="223">
        <v>0</v>
      </c>
      <c r="BW89" s="223">
        <v>0</v>
      </c>
      <c r="BX89" s="223">
        <v>0</v>
      </c>
      <c r="BY89" s="223">
        <v>0</v>
      </c>
      <c r="BZ89" s="223">
        <v>0</v>
      </c>
      <c r="CA89" s="223">
        <v>0</v>
      </c>
    </row>
    <row r="90" spans="1:80" s="195" customFormat="1" ht="11.25" x14ac:dyDescent="0.2">
      <c r="A90" s="217"/>
      <c r="B90" s="195" t="s">
        <v>106</v>
      </c>
      <c r="C90" s="195">
        <f t="shared" si="74"/>
        <v>0</v>
      </c>
      <c r="D90" s="195">
        <f t="shared" si="75"/>
        <v>0</v>
      </c>
      <c r="E90" s="195">
        <f t="shared" si="76"/>
        <v>3012300</v>
      </c>
      <c r="F90" s="195">
        <f t="shared" si="77"/>
        <v>0</v>
      </c>
      <c r="G90" s="195">
        <f t="shared" si="85"/>
        <v>0</v>
      </c>
      <c r="H90" s="195">
        <f t="shared" si="78"/>
        <v>0</v>
      </c>
      <c r="I90" s="195">
        <f t="shared" si="79"/>
        <v>0</v>
      </c>
      <c r="J90" s="195">
        <f t="shared" si="80"/>
        <v>0</v>
      </c>
      <c r="K90" s="195">
        <f t="shared" si="81"/>
        <v>0</v>
      </c>
      <c r="L90" s="195">
        <f t="shared" si="82"/>
        <v>0</v>
      </c>
      <c r="M90" s="195">
        <f t="shared" si="83"/>
        <v>0</v>
      </c>
      <c r="N90" s="195">
        <f t="shared" si="84"/>
        <v>0</v>
      </c>
      <c r="O90" s="217"/>
      <c r="P90" s="195">
        <f>SUM(P91:P93)</f>
        <v>0</v>
      </c>
      <c r="Q90" s="195">
        <f t="shared" ref="Q90:AA90" si="95">SUM(Q91:Q93)</f>
        <v>0</v>
      </c>
      <c r="R90" s="195">
        <f t="shared" si="95"/>
        <v>0</v>
      </c>
      <c r="S90" s="195">
        <f t="shared" si="95"/>
        <v>0</v>
      </c>
      <c r="T90" s="195">
        <f t="shared" si="95"/>
        <v>0</v>
      </c>
      <c r="U90" s="195">
        <f t="shared" si="95"/>
        <v>0</v>
      </c>
      <c r="V90" s="195">
        <f t="shared" si="95"/>
        <v>0</v>
      </c>
      <c r="W90" s="195">
        <f t="shared" si="95"/>
        <v>0</v>
      </c>
      <c r="X90" s="195">
        <f t="shared" si="95"/>
        <v>0</v>
      </c>
      <c r="Y90" s="195">
        <f t="shared" si="95"/>
        <v>0</v>
      </c>
      <c r="Z90" s="195">
        <f t="shared" si="95"/>
        <v>0</v>
      </c>
      <c r="AA90" s="195">
        <f t="shared" si="95"/>
        <v>0</v>
      </c>
      <c r="AB90" s="217"/>
      <c r="AC90" s="195">
        <f t="shared" ref="AC90:AN90" si="96">SUM(AC91:AC93)</f>
        <v>0</v>
      </c>
      <c r="AD90" s="195">
        <f t="shared" si="96"/>
        <v>0</v>
      </c>
      <c r="AE90" s="195">
        <f t="shared" si="96"/>
        <v>1000000</v>
      </c>
      <c r="AF90" s="195">
        <f t="shared" si="96"/>
        <v>0</v>
      </c>
      <c r="AG90" s="195">
        <f t="shared" si="96"/>
        <v>0</v>
      </c>
      <c r="AH90" s="195">
        <f t="shared" si="96"/>
        <v>0</v>
      </c>
      <c r="AI90" s="195">
        <f t="shared" si="96"/>
        <v>0</v>
      </c>
      <c r="AJ90" s="195">
        <f t="shared" si="96"/>
        <v>0</v>
      </c>
      <c r="AK90" s="195">
        <f t="shared" si="96"/>
        <v>0</v>
      </c>
      <c r="AL90" s="195">
        <f t="shared" si="96"/>
        <v>0</v>
      </c>
      <c r="AM90" s="195">
        <f t="shared" si="96"/>
        <v>0</v>
      </c>
      <c r="AN90" s="195">
        <f t="shared" si="96"/>
        <v>0</v>
      </c>
      <c r="AO90" s="217"/>
      <c r="AP90" s="195">
        <f>SUM(AP91:AP93)</f>
        <v>0</v>
      </c>
      <c r="AQ90" s="195">
        <f t="shared" ref="AQ90:BA90" si="97">SUM(AQ91:AQ93)</f>
        <v>0</v>
      </c>
      <c r="AR90" s="195">
        <f t="shared" si="97"/>
        <v>0</v>
      </c>
      <c r="AS90" s="195">
        <f t="shared" si="97"/>
        <v>0</v>
      </c>
      <c r="AT90" s="195">
        <f t="shared" si="97"/>
        <v>0</v>
      </c>
      <c r="AU90" s="195">
        <f t="shared" si="97"/>
        <v>0</v>
      </c>
      <c r="AV90" s="195">
        <f t="shared" si="97"/>
        <v>0</v>
      </c>
      <c r="AW90" s="195">
        <f t="shared" si="97"/>
        <v>0</v>
      </c>
      <c r="AX90" s="195">
        <f t="shared" si="97"/>
        <v>0</v>
      </c>
      <c r="AY90" s="195">
        <f t="shared" si="97"/>
        <v>0</v>
      </c>
      <c r="AZ90" s="195">
        <f t="shared" si="97"/>
        <v>0</v>
      </c>
      <c r="BA90" s="195">
        <f t="shared" si="97"/>
        <v>0</v>
      </c>
      <c r="BB90" s="217"/>
      <c r="BC90" s="195">
        <f>SUM(BC91:BC93)</f>
        <v>0</v>
      </c>
      <c r="BD90" s="195">
        <f t="shared" ref="BD90:BN90" si="98">SUM(BD91:BD93)</f>
        <v>0</v>
      </c>
      <c r="BE90" s="195">
        <f t="shared" si="98"/>
        <v>2012300</v>
      </c>
      <c r="BF90" s="195">
        <f t="shared" si="98"/>
        <v>0</v>
      </c>
      <c r="BG90" s="195">
        <f t="shared" si="98"/>
        <v>0</v>
      </c>
      <c r="BH90" s="195">
        <f t="shared" si="98"/>
        <v>0</v>
      </c>
      <c r="BI90" s="195">
        <f t="shared" si="98"/>
        <v>0</v>
      </c>
      <c r="BJ90" s="195">
        <f t="shared" si="98"/>
        <v>0</v>
      </c>
      <c r="BK90" s="195">
        <f t="shared" si="98"/>
        <v>0</v>
      </c>
      <c r="BL90" s="195">
        <f t="shared" si="98"/>
        <v>0</v>
      </c>
      <c r="BM90" s="195">
        <f t="shared" si="98"/>
        <v>0</v>
      </c>
      <c r="BN90" s="195">
        <f t="shared" si="98"/>
        <v>0</v>
      </c>
      <c r="BO90" s="217"/>
      <c r="BP90" s="195">
        <f>SUM(BP91:BP93)</f>
        <v>0</v>
      </c>
      <c r="BQ90" s="195">
        <f t="shared" ref="BQ90:CA90" si="99">SUM(BQ91:BQ93)</f>
        <v>0</v>
      </c>
      <c r="BR90" s="195">
        <f t="shared" si="99"/>
        <v>0</v>
      </c>
      <c r="BS90" s="195">
        <f t="shared" si="99"/>
        <v>0</v>
      </c>
      <c r="BT90" s="195">
        <f t="shared" si="99"/>
        <v>0</v>
      </c>
      <c r="BU90" s="195">
        <f t="shared" si="99"/>
        <v>0</v>
      </c>
      <c r="BV90" s="195">
        <f t="shared" si="99"/>
        <v>0</v>
      </c>
      <c r="BW90" s="195">
        <f t="shared" si="99"/>
        <v>0</v>
      </c>
      <c r="BX90" s="195">
        <f t="shared" si="99"/>
        <v>0</v>
      </c>
      <c r="BY90" s="195">
        <f t="shared" si="99"/>
        <v>0</v>
      </c>
      <c r="BZ90" s="195">
        <f t="shared" si="99"/>
        <v>0</v>
      </c>
      <c r="CA90" s="195">
        <f t="shared" si="99"/>
        <v>0</v>
      </c>
      <c r="CB90" s="217"/>
    </row>
    <row r="91" spans="1:80" x14ac:dyDescent="0.2">
      <c r="B91" s="198" t="s">
        <v>196</v>
      </c>
      <c r="C91" s="223">
        <f t="shared" si="74"/>
        <v>0</v>
      </c>
      <c r="D91" s="223">
        <f t="shared" si="75"/>
        <v>0</v>
      </c>
      <c r="E91" s="223">
        <f t="shared" si="76"/>
        <v>1000000</v>
      </c>
      <c r="F91" s="223">
        <f t="shared" si="77"/>
        <v>0</v>
      </c>
      <c r="G91" s="223">
        <f t="shared" si="85"/>
        <v>0</v>
      </c>
      <c r="H91" s="223">
        <f t="shared" si="78"/>
        <v>0</v>
      </c>
      <c r="I91" s="223">
        <f t="shared" si="79"/>
        <v>0</v>
      </c>
      <c r="J91" s="223">
        <f t="shared" si="80"/>
        <v>0</v>
      </c>
      <c r="K91" s="223">
        <f t="shared" si="81"/>
        <v>0</v>
      </c>
      <c r="L91" s="223">
        <f t="shared" si="82"/>
        <v>0</v>
      </c>
      <c r="M91" s="223">
        <f t="shared" si="83"/>
        <v>0</v>
      </c>
      <c r="N91" s="223">
        <f t="shared" si="84"/>
        <v>0</v>
      </c>
      <c r="O91" s="224"/>
      <c r="P91" s="223">
        <v>0</v>
      </c>
      <c r="Q91" s="223">
        <v>0</v>
      </c>
      <c r="R91" s="223">
        <v>0</v>
      </c>
      <c r="S91" s="223">
        <v>0</v>
      </c>
      <c r="T91" s="223">
        <v>0</v>
      </c>
      <c r="U91" s="223">
        <v>0</v>
      </c>
      <c r="V91" s="223">
        <v>0</v>
      </c>
      <c r="W91" s="223">
        <v>0</v>
      </c>
      <c r="X91" s="223">
        <v>0</v>
      </c>
      <c r="Y91" s="223">
        <v>0</v>
      </c>
      <c r="Z91" s="223">
        <v>0</v>
      </c>
      <c r="AA91" s="223">
        <v>0</v>
      </c>
      <c r="AB91" s="224"/>
      <c r="AC91" s="223">
        <v>0</v>
      </c>
      <c r="AD91" s="223">
        <v>0</v>
      </c>
      <c r="AE91" s="223">
        <v>1000000</v>
      </c>
      <c r="AF91" s="223">
        <v>0</v>
      </c>
      <c r="AG91" s="223">
        <v>0</v>
      </c>
      <c r="AH91" s="223">
        <v>0</v>
      </c>
      <c r="AI91" s="223">
        <v>0</v>
      </c>
      <c r="AJ91" s="223">
        <v>0</v>
      </c>
      <c r="AK91" s="223">
        <v>0</v>
      </c>
      <c r="AL91" s="223">
        <v>0</v>
      </c>
      <c r="AM91" s="223">
        <v>0</v>
      </c>
      <c r="AN91" s="223">
        <v>0</v>
      </c>
      <c r="AO91" s="224"/>
      <c r="AP91" s="223">
        <v>0</v>
      </c>
      <c r="AQ91" s="223">
        <v>0</v>
      </c>
      <c r="AR91" s="223">
        <v>0</v>
      </c>
      <c r="AS91" s="223">
        <v>0</v>
      </c>
      <c r="AT91" s="223">
        <v>0</v>
      </c>
      <c r="AU91" s="223">
        <v>0</v>
      </c>
      <c r="AV91" s="223">
        <v>0</v>
      </c>
      <c r="AW91" s="223">
        <v>0</v>
      </c>
      <c r="AX91" s="223">
        <v>0</v>
      </c>
      <c r="AY91" s="223">
        <v>0</v>
      </c>
      <c r="AZ91" s="223">
        <v>0</v>
      </c>
      <c r="BA91" s="223">
        <v>0</v>
      </c>
      <c r="BB91" s="224"/>
      <c r="BC91" s="223">
        <v>0</v>
      </c>
      <c r="BD91" s="223">
        <v>0</v>
      </c>
      <c r="BE91" s="223">
        <v>0</v>
      </c>
      <c r="BF91" s="223">
        <v>0</v>
      </c>
      <c r="BG91" s="223">
        <v>0</v>
      </c>
      <c r="BH91" s="223">
        <v>0</v>
      </c>
      <c r="BI91" s="223">
        <v>0</v>
      </c>
      <c r="BJ91" s="223">
        <v>0</v>
      </c>
      <c r="BK91" s="223">
        <v>0</v>
      </c>
      <c r="BL91" s="223">
        <v>0</v>
      </c>
      <c r="BM91" s="223">
        <v>0</v>
      </c>
      <c r="BN91" s="223">
        <v>0</v>
      </c>
      <c r="BP91" s="223">
        <v>0</v>
      </c>
      <c r="BQ91" s="223">
        <v>0</v>
      </c>
      <c r="BR91" s="223">
        <v>0</v>
      </c>
      <c r="BS91" s="223">
        <v>0</v>
      </c>
      <c r="BT91" s="223">
        <v>0</v>
      </c>
      <c r="BU91" s="223">
        <v>0</v>
      </c>
      <c r="BV91" s="223">
        <v>0</v>
      </c>
      <c r="BW91" s="223">
        <v>0</v>
      </c>
      <c r="BX91" s="223">
        <v>0</v>
      </c>
      <c r="BY91" s="223">
        <v>0</v>
      </c>
      <c r="BZ91" s="223">
        <v>0</v>
      </c>
      <c r="CA91" s="223">
        <v>0</v>
      </c>
    </row>
    <row r="92" spans="1:80" x14ac:dyDescent="0.2">
      <c r="B92" s="198" t="s">
        <v>85</v>
      </c>
      <c r="C92" s="223">
        <f t="shared" si="74"/>
        <v>0</v>
      </c>
      <c r="D92" s="223">
        <f t="shared" si="75"/>
        <v>0</v>
      </c>
      <c r="E92" s="223">
        <f t="shared" si="76"/>
        <v>2012300</v>
      </c>
      <c r="F92" s="223">
        <f t="shared" si="77"/>
        <v>0</v>
      </c>
      <c r="G92" s="223">
        <f t="shared" si="85"/>
        <v>0</v>
      </c>
      <c r="H92" s="223">
        <f t="shared" si="78"/>
        <v>0</v>
      </c>
      <c r="I92" s="223">
        <f t="shared" si="79"/>
        <v>0</v>
      </c>
      <c r="J92" s="223">
        <f t="shared" si="80"/>
        <v>0</v>
      </c>
      <c r="K92" s="223">
        <f t="shared" si="81"/>
        <v>0</v>
      </c>
      <c r="L92" s="223">
        <f t="shared" si="82"/>
        <v>0</v>
      </c>
      <c r="M92" s="223">
        <f t="shared" si="83"/>
        <v>0</v>
      </c>
      <c r="N92" s="223">
        <f t="shared" si="84"/>
        <v>0</v>
      </c>
      <c r="O92" s="224"/>
      <c r="P92" s="223">
        <v>0</v>
      </c>
      <c r="Q92" s="223">
        <v>0</v>
      </c>
      <c r="R92" s="223">
        <v>0</v>
      </c>
      <c r="S92" s="223">
        <v>0</v>
      </c>
      <c r="T92" s="223">
        <v>0</v>
      </c>
      <c r="U92" s="223">
        <v>0</v>
      </c>
      <c r="V92" s="223">
        <v>0</v>
      </c>
      <c r="W92" s="223">
        <v>0</v>
      </c>
      <c r="X92" s="223">
        <v>0</v>
      </c>
      <c r="Y92" s="223">
        <v>0</v>
      </c>
      <c r="Z92" s="223">
        <v>0</v>
      </c>
      <c r="AA92" s="223">
        <v>0</v>
      </c>
      <c r="AB92" s="224"/>
      <c r="AC92" s="223">
        <v>0</v>
      </c>
      <c r="AD92" s="223">
        <v>0</v>
      </c>
      <c r="AE92" s="223">
        <v>0</v>
      </c>
      <c r="AF92" s="223">
        <v>0</v>
      </c>
      <c r="AG92" s="223">
        <v>0</v>
      </c>
      <c r="AH92" s="223">
        <v>0</v>
      </c>
      <c r="AI92" s="223">
        <v>0</v>
      </c>
      <c r="AJ92" s="223">
        <v>0</v>
      </c>
      <c r="AK92" s="223">
        <v>0</v>
      </c>
      <c r="AL92" s="223">
        <v>0</v>
      </c>
      <c r="AM92" s="223">
        <v>0</v>
      </c>
      <c r="AN92" s="223">
        <v>0</v>
      </c>
      <c r="AO92" s="224"/>
      <c r="AP92" s="223">
        <v>0</v>
      </c>
      <c r="AQ92" s="223">
        <v>0</v>
      </c>
      <c r="AR92" s="223">
        <v>0</v>
      </c>
      <c r="AS92" s="223">
        <v>0</v>
      </c>
      <c r="AT92" s="223">
        <v>0</v>
      </c>
      <c r="AU92" s="223">
        <v>0</v>
      </c>
      <c r="AV92" s="223">
        <v>0</v>
      </c>
      <c r="AW92" s="223">
        <v>0</v>
      </c>
      <c r="AX92" s="223">
        <v>0</v>
      </c>
      <c r="AY92" s="223">
        <v>0</v>
      </c>
      <c r="AZ92" s="223">
        <v>0</v>
      </c>
      <c r="BA92" s="223">
        <v>0</v>
      </c>
      <c r="BB92" s="224"/>
      <c r="BC92" s="223">
        <v>0</v>
      </c>
      <c r="BD92" s="223">
        <v>0</v>
      </c>
      <c r="BE92" s="223">
        <v>2012300</v>
      </c>
      <c r="BF92" s="223">
        <v>0</v>
      </c>
      <c r="BG92" s="223">
        <v>0</v>
      </c>
      <c r="BH92" s="223">
        <v>0</v>
      </c>
      <c r="BI92" s="223">
        <v>0</v>
      </c>
      <c r="BJ92" s="223">
        <v>0</v>
      </c>
      <c r="BK92" s="223">
        <v>0</v>
      </c>
      <c r="BL92" s="223">
        <v>0</v>
      </c>
      <c r="BM92" s="223">
        <v>0</v>
      </c>
      <c r="BN92" s="223">
        <v>0</v>
      </c>
      <c r="BP92" s="223">
        <v>0</v>
      </c>
      <c r="BQ92" s="223">
        <v>0</v>
      </c>
      <c r="BR92" s="223">
        <v>0</v>
      </c>
      <c r="BS92" s="223">
        <v>0</v>
      </c>
      <c r="BT92" s="223">
        <v>0</v>
      </c>
      <c r="BU92" s="223">
        <v>0</v>
      </c>
      <c r="BV92" s="223">
        <v>0</v>
      </c>
      <c r="BW92" s="223">
        <v>0</v>
      </c>
      <c r="BX92" s="223">
        <v>0</v>
      </c>
      <c r="BY92" s="223">
        <v>0</v>
      </c>
      <c r="BZ92" s="223">
        <v>0</v>
      </c>
      <c r="CA92" s="223">
        <v>0</v>
      </c>
    </row>
    <row r="93" spans="1:80" x14ac:dyDescent="0.2">
      <c r="B93" s="198" t="s">
        <v>83</v>
      </c>
      <c r="C93" s="223">
        <f t="shared" si="74"/>
        <v>0</v>
      </c>
      <c r="D93" s="223">
        <f t="shared" si="75"/>
        <v>0</v>
      </c>
      <c r="E93" s="223">
        <f t="shared" si="76"/>
        <v>0</v>
      </c>
      <c r="F93" s="223">
        <f t="shared" si="77"/>
        <v>0</v>
      </c>
      <c r="G93" s="223">
        <f t="shared" si="85"/>
        <v>0</v>
      </c>
      <c r="H93" s="223">
        <f t="shared" si="78"/>
        <v>0</v>
      </c>
      <c r="I93" s="223">
        <f t="shared" si="79"/>
        <v>0</v>
      </c>
      <c r="J93" s="223">
        <f t="shared" si="80"/>
        <v>0</v>
      </c>
      <c r="K93" s="223">
        <f t="shared" si="81"/>
        <v>0</v>
      </c>
      <c r="L93" s="223">
        <f t="shared" si="82"/>
        <v>0</v>
      </c>
      <c r="M93" s="223">
        <f t="shared" si="83"/>
        <v>0</v>
      </c>
      <c r="N93" s="223">
        <f t="shared" si="84"/>
        <v>0</v>
      </c>
      <c r="O93" s="224"/>
      <c r="P93" s="223">
        <v>0</v>
      </c>
      <c r="Q93" s="223">
        <v>0</v>
      </c>
      <c r="R93" s="223">
        <v>0</v>
      </c>
      <c r="S93" s="223">
        <v>0</v>
      </c>
      <c r="T93" s="223">
        <v>0</v>
      </c>
      <c r="U93" s="223">
        <v>0</v>
      </c>
      <c r="V93" s="223">
        <v>0</v>
      </c>
      <c r="W93" s="223">
        <v>0</v>
      </c>
      <c r="X93" s="223">
        <v>0</v>
      </c>
      <c r="Y93" s="223">
        <v>0</v>
      </c>
      <c r="Z93" s="223">
        <v>0</v>
      </c>
      <c r="AA93" s="223">
        <v>0</v>
      </c>
      <c r="AB93" s="224"/>
      <c r="AC93" s="223">
        <v>0</v>
      </c>
      <c r="AD93" s="223">
        <v>0</v>
      </c>
      <c r="AE93" s="223">
        <v>0</v>
      </c>
      <c r="AF93" s="223">
        <v>0</v>
      </c>
      <c r="AG93" s="223">
        <v>0</v>
      </c>
      <c r="AH93" s="223">
        <v>0</v>
      </c>
      <c r="AI93" s="223">
        <v>0</v>
      </c>
      <c r="AJ93" s="223">
        <v>0</v>
      </c>
      <c r="AK93" s="223">
        <v>0</v>
      </c>
      <c r="AL93" s="223">
        <v>0</v>
      </c>
      <c r="AM93" s="223">
        <v>0</v>
      </c>
      <c r="AN93" s="223">
        <v>0</v>
      </c>
      <c r="AO93" s="224"/>
      <c r="AP93" s="223">
        <v>0</v>
      </c>
      <c r="AQ93" s="223">
        <v>0</v>
      </c>
      <c r="AR93" s="223">
        <v>0</v>
      </c>
      <c r="AS93" s="223">
        <v>0</v>
      </c>
      <c r="AT93" s="223">
        <v>0</v>
      </c>
      <c r="AU93" s="223">
        <v>0</v>
      </c>
      <c r="AV93" s="223">
        <v>0</v>
      </c>
      <c r="AW93" s="223">
        <v>0</v>
      </c>
      <c r="AX93" s="223">
        <v>0</v>
      </c>
      <c r="AY93" s="223">
        <v>0</v>
      </c>
      <c r="AZ93" s="223">
        <v>0</v>
      </c>
      <c r="BA93" s="223">
        <v>0</v>
      </c>
      <c r="BB93" s="224"/>
      <c r="BC93" s="223">
        <v>0</v>
      </c>
      <c r="BD93" s="223">
        <v>0</v>
      </c>
      <c r="BE93" s="223">
        <v>0</v>
      </c>
      <c r="BF93" s="223">
        <v>0</v>
      </c>
      <c r="BG93" s="223">
        <v>0</v>
      </c>
      <c r="BH93" s="223">
        <v>0</v>
      </c>
      <c r="BI93" s="223">
        <v>0</v>
      </c>
      <c r="BJ93" s="223">
        <v>0</v>
      </c>
      <c r="BK93" s="223">
        <v>0</v>
      </c>
      <c r="BL93" s="223">
        <v>0</v>
      </c>
      <c r="BM93" s="223">
        <v>0</v>
      </c>
      <c r="BN93" s="223">
        <v>0</v>
      </c>
      <c r="BP93" s="223">
        <v>0</v>
      </c>
      <c r="BQ93" s="223">
        <v>0</v>
      </c>
      <c r="BR93" s="223">
        <v>0</v>
      </c>
      <c r="BS93" s="223">
        <v>0</v>
      </c>
      <c r="BT93" s="223">
        <v>0</v>
      </c>
      <c r="BU93" s="223">
        <v>0</v>
      </c>
      <c r="BV93" s="223">
        <v>0</v>
      </c>
      <c r="BW93" s="223">
        <v>0</v>
      </c>
      <c r="BX93" s="223">
        <v>0</v>
      </c>
      <c r="BY93" s="223">
        <v>0</v>
      </c>
      <c r="BZ93" s="223">
        <v>0</v>
      </c>
      <c r="CA93" s="223">
        <v>0</v>
      </c>
    </row>
    <row r="94" spans="1:80" s="211" customFormat="1" ht="11.25" x14ac:dyDescent="0.2">
      <c r="A94" s="217"/>
      <c r="B94" s="211" t="s">
        <v>197</v>
      </c>
      <c r="C94" s="211">
        <f t="shared" si="74"/>
        <v>1626589720.00842</v>
      </c>
      <c r="D94" s="211">
        <f t="shared" si="75"/>
        <v>254350972.98068002</v>
      </c>
      <c r="E94" s="211">
        <f t="shared" si="76"/>
        <v>987597349.335114</v>
      </c>
      <c r="F94" s="211">
        <f t="shared" si="77"/>
        <v>1324042100.4564998</v>
      </c>
      <c r="G94" s="211">
        <f t="shared" si="85"/>
        <v>471109364.51627994</v>
      </c>
      <c r="H94" s="211">
        <f t="shared" si="78"/>
        <v>1689872997.7274871</v>
      </c>
      <c r="I94" s="211">
        <f t="shared" si="79"/>
        <v>820530511.09350693</v>
      </c>
      <c r="J94" s="211">
        <f t="shared" si="80"/>
        <v>1037594077.6962</v>
      </c>
      <c r="K94" s="211">
        <f t="shared" si="81"/>
        <v>928379344.83229983</v>
      </c>
      <c r="L94" s="211">
        <f t="shared" si="82"/>
        <v>885080116.40530002</v>
      </c>
      <c r="M94" s="211">
        <f t="shared" si="83"/>
        <v>1062725802.022</v>
      </c>
      <c r="N94" s="211">
        <f t="shared" si="84"/>
        <v>731484622.88</v>
      </c>
      <c r="O94" s="217"/>
      <c r="P94" s="211">
        <f>P90+P84+P77+P71+P60+P45+P37+P32+P28+P25+P12+P4</f>
        <v>988571780.46000004</v>
      </c>
      <c r="Q94" s="211">
        <f t="shared" ref="Q94:Z94" si="100">Q90+Q84+Q77+Q71+Q60+Q45+Q37+Q32+Q28+Q25+Q12+Q4</f>
        <v>112671723.72</v>
      </c>
      <c r="R94" s="211">
        <f t="shared" si="100"/>
        <v>403767989.28000003</v>
      </c>
      <c r="S94" s="211">
        <f t="shared" si="100"/>
        <v>723313747.94999993</v>
      </c>
      <c r="T94" s="211">
        <f t="shared" si="100"/>
        <v>71032319.079999983</v>
      </c>
      <c r="U94" s="211">
        <f t="shared" si="100"/>
        <v>827713930.57000005</v>
      </c>
      <c r="V94" s="211">
        <f t="shared" si="100"/>
        <v>372459271.53999996</v>
      </c>
      <c r="W94" s="211">
        <f t="shared" si="100"/>
        <v>435753421.25999999</v>
      </c>
      <c r="X94" s="211">
        <f t="shared" si="100"/>
        <v>473947080.34999996</v>
      </c>
      <c r="Y94" s="211">
        <f t="shared" si="100"/>
        <v>440305467.22000003</v>
      </c>
      <c r="Z94" s="211">
        <f t="shared" si="100"/>
        <v>511064131.14999998</v>
      </c>
      <c r="AA94" s="211">
        <f>AA90+AA84+AA77+AA71+AA60+AA45+AA37+AA32+AA28+AA25+AA12+AA4</f>
        <v>353237993.02999997</v>
      </c>
      <c r="AB94" s="217"/>
      <c r="AC94" s="211">
        <f>AC90+AC84+AC77+AC71+AC60+AC45+AC37+AC32+AC28+AC25+AC12+AC4</f>
        <v>214019860.84000003</v>
      </c>
      <c r="AD94" s="211">
        <f t="shared" ref="AD94:AN94" si="101">AD90+AD84+AD77+AD71+AD60+AD45+AD37+AD32+AD28+AD25+AD12+AD4</f>
        <v>103428488.70999999</v>
      </c>
      <c r="AE94" s="211">
        <f t="shared" si="101"/>
        <v>295229111.54000002</v>
      </c>
      <c r="AF94" s="211">
        <f t="shared" si="101"/>
        <v>66923517.230000019</v>
      </c>
      <c r="AG94" s="211">
        <f t="shared" si="101"/>
        <v>338593833.81999999</v>
      </c>
      <c r="AH94" s="211">
        <f t="shared" si="101"/>
        <v>301990852.55000001</v>
      </c>
      <c r="AI94" s="211">
        <f t="shared" si="101"/>
        <v>208158776.21999997</v>
      </c>
      <c r="AJ94" s="211">
        <f t="shared" si="101"/>
        <v>182956741</v>
      </c>
      <c r="AK94" s="211">
        <f t="shared" si="101"/>
        <v>245454068.11999997</v>
      </c>
      <c r="AL94" s="211">
        <f t="shared" si="101"/>
        <v>153674569.34</v>
      </c>
      <c r="AM94" s="211">
        <f t="shared" si="101"/>
        <v>275510333.32999998</v>
      </c>
      <c r="AN94" s="211">
        <f t="shared" si="101"/>
        <v>163168747.08000004</v>
      </c>
      <c r="AO94" s="217"/>
      <c r="AP94" s="211">
        <f>AP90+AP84+AP77+AP71+AP60+AP45+AP37+AP32+AP28+AP25+AP12+AP4</f>
        <v>360492956</v>
      </c>
      <c r="AQ94" s="211">
        <f t="shared" ref="AQ94:AY94" si="102">AQ90+AQ84+AQ77+AQ71+AQ60+AQ45+AQ37+AQ32+AQ28+AQ25+AQ12+AQ4</f>
        <v>420122</v>
      </c>
      <c r="AR94" s="211">
        <f t="shared" si="102"/>
        <v>195035916</v>
      </c>
      <c r="AS94" s="211">
        <f t="shared" si="102"/>
        <v>352528691</v>
      </c>
      <c r="AT94" s="211">
        <f t="shared" si="102"/>
        <v>36329346</v>
      </c>
      <c r="AU94" s="211">
        <f t="shared" si="102"/>
        <v>369182141</v>
      </c>
      <c r="AV94" s="211">
        <f t="shared" si="102"/>
        <v>205034715</v>
      </c>
      <c r="AW94" s="211">
        <f t="shared" si="102"/>
        <v>285913328</v>
      </c>
      <c r="AX94" s="211">
        <f t="shared" si="102"/>
        <v>126486507</v>
      </c>
      <c r="AY94" s="211">
        <f t="shared" si="102"/>
        <v>199512943</v>
      </c>
      <c r="AZ94" s="211">
        <f>AZ90+AZ84+AZ77+AZ71+AZ60+AZ45+AZ37+AZ32+AZ28+AZ25+AZ12+AZ4</f>
        <v>219060374</v>
      </c>
      <c r="BA94" s="211">
        <f>BA90+BA84+BA77+BA71+BA60+BA45+BA37+BA32+BA28+BA25+BA12+BA4</f>
        <v>209876697</v>
      </c>
      <c r="BB94" s="217"/>
      <c r="BC94" s="211">
        <f>BC90+BC84+BC77+BC71+BC60+BC45+BC37+BC32+BC28+BC25+BC12+BC4</f>
        <v>44462161.609999999</v>
      </c>
      <c r="BD94" s="211">
        <f t="shared" ref="BD94:BM94" si="103">BD90+BD84+BD77+BD71+BD60+BD45+BD37+BD32+BD28+BD25+BD12+BD4</f>
        <v>6408034.6100000003</v>
      </c>
      <c r="BE94" s="211">
        <f t="shared" si="103"/>
        <v>58283139.900000006</v>
      </c>
      <c r="BF94" s="211">
        <f t="shared" si="103"/>
        <v>147368609.55000001</v>
      </c>
      <c r="BG94" s="211">
        <f t="shared" si="103"/>
        <v>-4245430.29</v>
      </c>
      <c r="BH94" s="211">
        <f t="shared" si="103"/>
        <v>22092283.829999998</v>
      </c>
      <c r="BI94" s="211">
        <f t="shared" si="103"/>
        <v>11105992.43</v>
      </c>
      <c r="BJ94" s="211">
        <f t="shared" si="103"/>
        <v>118135625.06000002</v>
      </c>
      <c r="BK94" s="211">
        <f t="shared" si="103"/>
        <v>54649927.400000006</v>
      </c>
      <c r="BL94" s="211">
        <f t="shared" si="103"/>
        <v>45415308.880000003</v>
      </c>
      <c r="BM94" s="211">
        <f t="shared" si="103"/>
        <v>30056827.93</v>
      </c>
      <c r="BN94" s="211">
        <f>BN90+BN84+BN77+BN71+BN60+BN45+BN37+BN32+BN28+BN25+BN12+BN4</f>
        <v>-18720505.329999998</v>
      </c>
      <c r="BO94" s="217"/>
      <c r="BP94" s="211">
        <f>BP90+BP84+BP77+BP71+BP60+BP45+BP37+BP32+BP28+BP25+BP12+BP4</f>
        <v>19042961.098419998</v>
      </c>
      <c r="BQ94" s="211">
        <f t="shared" ref="BQ94:CA94" si="104">BQ90+BQ84+BQ77+BQ71+BQ60+BQ45+BQ37+BQ32+BQ28+BQ25+BQ12+BQ4</f>
        <v>31422603.940680001</v>
      </c>
      <c r="BR94" s="211">
        <f t="shared" si="104"/>
        <v>35281192.615114003</v>
      </c>
      <c r="BS94" s="211">
        <f t="shared" si="104"/>
        <v>33907534.726499997</v>
      </c>
      <c r="BT94" s="211">
        <f t="shared" si="104"/>
        <v>29399295.906280003</v>
      </c>
      <c r="BU94" s="211">
        <f t="shared" si="104"/>
        <v>168893789.77748698</v>
      </c>
      <c r="BV94" s="211">
        <f t="shared" si="104"/>
        <v>23771755.903507002</v>
      </c>
      <c r="BW94" s="211">
        <f t="shared" si="104"/>
        <v>14834962.3762</v>
      </c>
      <c r="BX94" s="211">
        <f t="shared" si="104"/>
        <v>27841761.962299999</v>
      </c>
      <c r="BY94" s="211">
        <f t="shared" si="104"/>
        <v>46171827.965300001</v>
      </c>
      <c r="BZ94" s="211">
        <f t="shared" si="104"/>
        <v>27034135.612</v>
      </c>
      <c r="CA94" s="211">
        <f t="shared" si="104"/>
        <v>23921691.100000001</v>
      </c>
      <c r="CB94" s="217"/>
    </row>
    <row r="95" spans="1:80" x14ac:dyDescent="0.2">
      <c r="BE95" s="220"/>
      <c r="BN95" s="220"/>
    </row>
    <row r="96" spans="1:80" s="410" customFormat="1" ht="12" x14ac:dyDescent="0.2">
      <c r="A96" s="409"/>
      <c r="C96" s="413"/>
      <c r="D96" s="50"/>
      <c r="O96" s="409"/>
      <c r="AB96" s="409"/>
      <c r="AI96" s="412"/>
      <c r="AO96" s="409"/>
      <c r="AP96" s="413"/>
      <c r="AQ96" s="413"/>
      <c r="AR96" s="413"/>
      <c r="AS96" s="413"/>
      <c r="AT96" s="413"/>
      <c r="AU96" s="413"/>
      <c r="AV96" s="413"/>
      <c r="AW96" s="413"/>
      <c r="AX96" s="413"/>
      <c r="AY96" s="413"/>
      <c r="AZ96" s="413"/>
      <c r="BA96" s="413"/>
      <c r="BB96" s="409"/>
      <c r="BO96" s="409"/>
      <c r="BP96" s="411"/>
      <c r="BQ96" s="411"/>
      <c r="BR96" s="411"/>
      <c r="BS96" s="411"/>
      <c r="BT96" s="411"/>
      <c r="BU96" s="411"/>
      <c r="BV96" s="411"/>
      <c r="BW96" s="411"/>
      <c r="BX96" s="411"/>
      <c r="BY96" s="411"/>
      <c r="BZ96" s="411"/>
      <c r="CA96" s="411"/>
      <c r="CB96" s="409"/>
    </row>
    <row r="97" spans="40:53" x14ac:dyDescent="0.2">
      <c r="AN97" s="410"/>
      <c r="AP97" s="226"/>
      <c r="AQ97" s="226"/>
      <c r="AR97" s="226"/>
      <c r="AS97" s="226"/>
      <c r="AT97" s="226"/>
      <c r="AU97" s="226"/>
      <c r="AV97" s="226"/>
      <c r="AW97" s="226"/>
      <c r="AX97" s="226"/>
      <c r="AY97" s="226"/>
      <c r="AZ97" s="226"/>
      <c r="BA97" s="226"/>
    </row>
    <row r="100" spans="40:53" x14ac:dyDescent="0.2">
      <c r="AP100" s="227"/>
      <c r="AQ100" s="227"/>
      <c r="AR100" s="227"/>
      <c r="AS100" s="227"/>
      <c r="AT100" s="227"/>
      <c r="AU100" s="227"/>
      <c r="AV100" s="227"/>
      <c r="AW100" s="227"/>
      <c r="AX100" s="227"/>
      <c r="AY100" s="227"/>
      <c r="AZ100" s="227"/>
      <c r="BA100" s="227"/>
    </row>
  </sheetData>
  <sheetProtection password="DA25" sheet="1" objects="1" scenarios="1"/>
  <mergeCells count="30">
    <mergeCell ref="BY2:CA2"/>
    <mergeCell ref="AP2:AR2"/>
    <mergeCell ref="AS2:AU2"/>
    <mergeCell ref="AV2:AX2"/>
    <mergeCell ref="AY2:BA2"/>
    <mergeCell ref="BC2:BE2"/>
    <mergeCell ref="BF2:BH2"/>
    <mergeCell ref="BI2:BK2"/>
    <mergeCell ref="BL2:BN2"/>
    <mergeCell ref="BP2:BR2"/>
    <mergeCell ref="BS2:BU2"/>
    <mergeCell ref="BV2:BX2"/>
    <mergeCell ref="AL2:AN2"/>
    <mergeCell ref="C2:E2"/>
    <mergeCell ref="F2:H2"/>
    <mergeCell ref="I2:K2"/>
    <mergeCell ref="L2:N2"/>
    <mergeCell ref="P2:R2"/>
    <mergeCell ref="S2:U2"/>
    <mergeCell ref="V2:X2"/>
    <mergeCell ref="Y2:AA2"/>
    <mergeCell ref="AC2:AE2"/>
    <mergeCell ref="AF2:AH2"/>
    <mergeCell ref="AI2:AK2"/>
    <mergeCell ref="BP1:CA1"/>
    <mergeCell ref="C1:N1"/>
    <mergeCell ref="P1:AA1"/>
    <mergeCell ref="AC1:AN1"/>
    <mergeCell ref="AP1:BA1"/>
    <mergeCell ref="BC1:BN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S18"/>
  <sheetViews>
    <sheetView zoomScale="115" zoomScaleNormal="115" workbookViewId="0">
      <selection activeCell="B2" sqref="B2"/>
    </sheetView>
  </sheetViews>
  <sheetFormatPr defaultRowHeight="15" x14ac:dyDescent="0.25"/>
  <cols>
    <col min="1" max="1" width="2" customWidth="1"/>
    <col min="2" max="2" width="26.42578125" bestFit="1" customWidth="1"/>
    <col min="3" max="18" width="8.140625" customWidth="1"/>
    <col min="19" max="19" width="9.7109375" customWidth="1"/>
  </cols>
  <sheetData>
    <row r="1" spans="2:19" ht="8.25" customHeight="1" x14ac:dyDescent="0.25"/>
    <row r="2" spans="2:19" ht="20.25" customHeight="1" x14ac:dyDescent="0.3">
      <c r="B2" s="42" t="s">
        <v>504</v>
      </c>
    </row>
    <row r="3" spans="2:19" x14ac:dyDescent="0.25">
      <c r="B3" s="362"/>
      <c r="C3" s="246" t="s">
        <v>376</v>
      </c>
      <c r="D3" s="246" t="s">
        <v>377</v>
      </c>
      <c r="E3" s="246" t="s">
        <v>378</v>
      </c>
      <c r="F3" s="373" t="s">
        <v>347</v>
      </c>
      <c r="G3" s="246" t="s">
        <v>379</v>
      </c>
      <c r="H3" s="246" t="s">
        <v>380</v>
      </c>
      <c r="I3" s="246" t="s">
        <v>381</v>
      </c>
      <c r="J3" s="373" t="s">
        <v>348</v>
      </c>
      <c r="K3" s="246" t="s">
        <v>382</v>
      </c>
      <c r="L3" s="246" t="s">
        <v>383</v>
      </c>
      <c r="M3" s="246" t="s">
        <v>384</v>
      </c>
      <c r="N3" s="373" t="s">
        <v>349</v>
      </c>
      <c r="O3" s="246" t="s">
        <v>385</v>
      </c>
      <c r="P3" s="246" t="s">
        <v>386</v>
      </c>
      <c r="Q3" s="246" t="s">
        <v>387</v>
      </c>
      <c r="R3" s="373" t="s">
        <v>350</v>
      </c>
      <c r="S3" s="363" t="s">
        <v>351</v>
      </c>
    </row>
    <row r="4" spans="2:19" x14ac:dyDescent="0.25">
      <c r="B4" s="364" t="s">
        <v>388</v>
      </c>
      <c r="C4" s="230">
        <v>883</v>
      </c>
      <c r="D4" s="230">
        <v>980</v>
      </c>
      <c r="E4" s="230">
        <v>931</v>
      </c>
      <c r="F4" s="374">
        <v>2795</v>
      </c>
      <c r="G4" s="230">
        <v>745</v>
      </c>
      <c r="H4" s="230">
        <v>661</v>
      </c>
      <c r="I4" s="230">
        <v>356</v>
      </c>
      <c r="J4" s="374">
        <v>1761</v>
      </c>
      <c r="K4" s="230">
        <v>437</v>
      </c>
      <c r="L4" s="230">
        <v>417</v>
      </c>
      <c r="M4" s="230">
        <v>384</v>
      </c>
      <c r="N4" s="374">
        <v>1238</v>
      </c>
      <c r="O4" s="230">
        <v>297</v>
      </c>
      <c r="P4" s="230">
        <v>350</v>
      </c>
      <c r="Q4" s="230">
        <v>352</v>
      </c>
      <c r="R4" s="375">
        <v>999</v>
      </c>
      <c r="S4" s="231">
        <v>6793</v>
      </c>
    </row>
    <row r="5" spans="2:19" x14ac:dyDescent="0.25">
      <c r="B5" s="364" t="s">
        <v>389</v>
      </c>
      <c r="C5" s="230">
        <v>19</v>
      </c>
      <c r="D5" s="230">
        <v>31</v>
      </c>
      <c r="E5" s="230">
        <v>35</v>
      </c>
      <c r="F5" s="375">
        <v>85</v>
      </c>
      <c r="G5" s="230">
        <v>30</v>
      </c>
      <c r="H5" s="230">
        <v>28</v>
      </c>
      <c r="I5" s="230">
        <v>153</v>
      </c>
      <c r="J5" s="375">
        <v>89</v>
      </c>
      <c r="K5" s="230">
        <v>22</v>
      </c>
      <c r="L5" s="230">
        <v>14</v>
      </c>
      <c r="M5" s="230">
        <v>27</v>
      </c>
      <c r="N5" s="375">
        <v>63</v>
      </c>
      <c r="O5" s="230">
        <v>41</v>
      </c>
      <c r="P5" s="230">
        <v>27</v>
      </c>
      <c r="Q5" s="230">
        <v>24</v>
      </c>
      <c r="R5" s="375">
        <v>92</v>
      </c>
      <c r="S5" s="232">
        <v>329</v>
      </c>
    </row>
    <row r="6" spans="2:19" x14ac:dyDescent="0.25">
      <c r="B6" s="364" t="s">
        <v>390</v>
      </c>
      <c r="C6" s="230">
        <v>177</v>
      </c>
      <c r="D6" s="230">
        <v>176</v>
      </c>
      <c r="E6" s="230">
        <v>229</v>
      </c>
      <c r="F6" s="375">
        <v>583</v>
      </c>
      <c r="G6" s="230">
        <v>302</v>
      </c>
      <c r="H6" s="230">
        <v>219</v>
      </c>
      <c r="I6" s="230">
        <v>190</v>
      </c>
      <c r="J6" s="375">
        <v>712</v>
      </c>
      <c r="K6" s="230">
        <v>189</v>
      </c>
      <c r="L6" s="230">
        <v>136</v>
      </c>
      <c r="M6" s="230">
        <v>42</v>
      </c>
      <c r="N6" s="375">
        <v>368</v>
      </c>
      <c r="O6" s="230">
        <v>45</v>
      </c>
      <c r="P6" s="230">
        <v>162</v>
      </c>
      <c r="Q6" s="230">
        <v>155</v>
      </c>
      <c r="R6" s="375">
        <v>361</v>
      </c>
      <c r="S6" s="231">
        <v>2024</v>
      </c>
    </row>
    <row r="7" spans="2:19" x14ac:dyDescent="0.25">
      <c r="B7" s="366" t="s">
        <v>391</v>
      </c>
      <c r="C7" s="367">
        <v>34</v>
      </c>
      <c r="D7" s="367" t="s">
        <v>50</v>
      </c>
      <c r="E7" s="367">
        <v>16</v>
      </c>
      <c r="F7" s="376">
        <v>50</v>
      </c>
      <c r="G7" s="367">
        <v>10</v>
      </c>
      <c r="H7" s="367">
        <v>13</v>
      </c>
      <c r="I7" s="367">
        <v>8</v>
      </c>
      <c r="J7" s="376">
        <v>31</v>
      </c>
      <c r="K7" s="367">
        <v>4</v>
      </c>
      <c r="L7" s="367">
        <v>1</v>
      </c>
      <c r="M7" s="367">
        <v>4</v>
      </c>
      <c r="N7" s="376">
        <v>10</v>
      </c>
      <c r="O7" s="367">
        <v>3</v>
      </c>
      <c r="P7" s="367">
        <v>3</v>
      </c>
      <c r="Q7" s="367">
        <v>5</v>
      </c>
      <c r="R7" s="376">
        <v>12</v>
      </c>
      <c r="S7" s="368">
        <v>103</v>
      </c>
    </row>
    <row r="8" spans="2:19" x14ac:dyDescent="0.25">
      <c r="B8" s="369" t="s">
        <v>392</v>
      </c>
      <c r="C8" s="259">
        <v>673</v>
      </c>
      <c r="D8" s="259">
        <v>804</v>
      </c>
      <c r="E8" s="259">
        <v>686</v>
      </c>
      <c r="F8" s="377">
        <v>2163</v>
      </c>
      <c r="G8" s="259">
        <v>432</v>
      </c>
      <c r="H8" s="259">
        <v>429</v>
      </c>
      <c r="I8" s="259">
        <v>157</v>
      </c>
      <c r="J8" s="377">
        <v>1019</v>
      </c>
      <c r="K8" s="259">
        <v>243</v>
      </c>
      <c r="L8" s="259">
        <v>279</v>
      </c>
      <c r="M8" s="259">
        <v>338</v>
      </c>
      <c r="N8" s="379">
        <v>860</v>
      </c>
      <c r="O8" s="259">
        <v>249</v>
      </c>
      <c r="P8" s="259">
        <v>185</v>
      </c>
      <c r="Q8" s="259">
        <v>192</v>
      </c>
      <c r="R8" s="379">
        <v>625</v>
      </c>
      <c r="S8" s="370">
        <v>4666</v>
      </c>
    </row>
    <row r="9" spans="2:19" x14ac:dyDescent="0.25">
      <c r="B9" s="371" t="s">
        <v>393</v>
      </c>
      <c r="C9" s="263" t="s">
        <v>50</v>
      </c>
      <c r="D9" s="263" t="s">
        <v>50</v>
      </c>
      <c r="E9" s="263" t="s">
        <v>50</v>
      </c>
      <c r="F9" s="378" t="s">
        <v>50</v>
      </c>
      <c r="G9" s="263" t="s">
        <v>50</v>
      </c>
      <c r="H9" s="263" t="s">
        <v>50</v>
      </c>
      <c r="I9" s="263" t="s">
        <v>50</v>
      </c>
      <c r="J9" s="378" t="s">
        <v>50</v>
      </c>
      <c r="K9" s="263" t="s">
        <v>50</v>
      </c>
      <c r="L9" s="263" t="s">
        <v>50</v>
      </c>
      <c r="M9" s="263" t="s">
        <v>50</v>
      </c>
      <c r="N9" s="378" t="s">
        <v>50</v>
      </c>
      <c r="O9" s="263" t="s">
        <v>50</v>
      </c>
      <c r="P9" s="263" t="s">
        <v>50</v>
      </c>
      <c r="Q9" s="263">
        <v>65</v>
      </c>
      <c r="R9" s="378">
        <v>65</v>
      </c>
      <c r="S9" s="372">
        <v>65</v>
      </c>
    </row>
    <row r="10" spans="2:19" x14ac:dyDescent="0.25">
      <c r="B10" s="364" t="s">
        <v>394</v>
      </c>
      <c r="C10" s="230">
        <v>43</v>
      </c>
      <c r="D10" s="230">
        <v>15</v>
      </c>
      <c r="E10" s="230">
        <v>22</v>
      </c>
      <c r="F10" s="375">
        <v>79</v>
      </c>
      <c r="G10" s="230">
        <v>27</v>
      </c>
      <c r="H10" s="230">
        <v>20</v>
      </c>
      <c r="I10" s="230">
        <v>47</v>
      </c>
      <c r="J10" s="375">
        <v>117</v>
      </c>
      <c r="K10" s="230">
        <v>16</v>
      </c>
      <c r="L10" s="230">
        <v>22</v>
      </c>
      <c r="M10" s="230">
        <v>27</v>
      </c>
      <c r="N10" s="375">
        <v>66</v>
      </c>
      <c r="O10" s="230">
        <v>21</v>
      </c>
      <c r="P10" s="230">
        <v>34</v>
      </c>
      <c r="Q10" s="230">
        <v>24</v>
      </c>
      <c r="R10" s="375">
        <v>79</v>
      </c>
      <c r="S10" s="232">
        <v>341</v>
      </c>
    </row>
    <row r="11" spans="2:19" x14ac:dyDescent="0.25">
      <c r="B11" s="364" t="s">
        <v>395</v>
      </c>
      <c r="C11" s="230">
        <v>14</v>
      </c>
      <c r="D11" s="230">
        <v>15</v>
      </c>
      <c r="E11" s="230">
        <v>13</v>
      </c>
      <c r="F11" s="375">
        <v>41</v>
      </c>
      <c r="G11" s="230">
        <v>13</v>
      </c>
      <c r="H11" s="230">
        <v>15</v>
      </c>
      <c r="I11" s="230">
        <v>19</v>
      </c>
      <c r="J11" s="375">
        <v>47</v>
      </c>
      <c r="K11" s="230">
        <v>15</v>
      </c>
      <c r="L11" s="230">
        <v>17</v>
      </c>
      <c r="M11" s="230">
        <v>17</v>
      </c>
      <c r="N11" s="375">
        <v>49</v>
      </c>
      <c r="O11" s="230">
        <v>18</v>
      </c>
      <c r="P11" s="230">
        <v>21</v>
      </c>
      <c r="Q11" s="230">
        <v>15</v>
      </c>
      <c r="R11" s="375">
        <v>53</v>
      </c>
      <c r="S11" s="232">
        <v>191</v>
      </c>
    </row>
    <row r="12" spans="2:19" x14ac:dyDescent="0.25">
      <c r="B12" s="364" t="s">
        <v>396</v>
      </c>
      <c r="C12" s="230">
        <v>13</v>
      </c>
      <c r="D12" s="230">
        <v>12</v>
      </c>
      <c r="E12" s="230">
        <v>15</v>
      </c>
      <c r="F12" s="375">
        <v>39</v>
      </c>
      <c r="G12" s="230">
        <v>13</v>
      </c>
      <c r="H12" s="230">
        <v>17</v>
      </c>
      <c r="I12" s="230">
        <v>17</v>
      </c>
      <c r="J12" s="375">
        <v>47</v>
      </c>
      <c r="K12" s="230">
        <v>18</v>
      </c>
      <c r="L12" s="230">
        <v>19</v>
      </c>
      <c r="M12" s="230">
        <v>16</v>
      </c>
      <c r="N12" s="375">
        <v>53</v>
      </c>
      <c r="O12" s="230">
        <v>14</v>
      </c>
      <c r="P12" s="230">
        <v>17</v>
      </c>
      <c r="Q12" s="230">
        <v>15</v>
      </c>
      <c r="R12" s="375">
        <v>47</v>
      </c>
      <c r="S12" s="232">
        <v>185</v>
      </c>
    </row>
    <row r="13" spans="2:19" x14ac:dyDescent="0.25">
      <c r="B13" s="364" t="s">
        <v>397</v>
      </c>
      <c r="C13" s="230">
        <v>10</v>
      </c>
      <c r="D13" s="230">
        <v>8</v>
      </c>
      <c r="E13" s="230">
        <v>6</v>
      </c>
      <c r="F13" s="375">
        <v>24</v>
      </c>
      <c r="G13" s="230">
        <v>19</v>
      </c>
      <c r="H13" s="230">
        <v>7</v>
      </c>
      <c r="I13" s="230">
        <v>7</v>
      </c>
      <c r="J13" s="375">
        <v>16</v>
      </c>
      <c r="K13" s="230">
        <v>27</v>
      </c>
      <c r="L13" s="230">
        <v>9</v>
      </c>
      <c r="M13" s="230">
        <v>10</v>
      </c>
      <c r="N13" s="375">
        <v>46</v>
      </c>
      <c r="O13" s="230">
        <v>26</v>
      </c>
      <c r="P13" s="230">
        <v>8</v>
      </c>
      <c r="Q13" s="230">
        <v>12</v>
      </c>
      <c r="R13" s="375">
        <v>47</v>
      </c>
      <c r="S13" s="232">
        <v>133</v>
      </c>
    </row>
    <row r="14" spans="2:19" x14ac:dyDescent="0.25">
      <c r="B14" s="364" t="s">
        <v>398</v>
      </c>
      <c r="C14" s="230">
        <v>6</v>
      </c>
      <c r="D14" s="230">
        <v>6</v>
      </c>
      <c r="E14" s="230">
        <v>6</v>
      </c>
      <c r="F14" s="375">
        <v>18</v>
      </c>
      <c r="G14" s="230">
        <v>7</v>
      </c>
      <c r="H14" s="230">
        <v>6</v>
      </c>
      <c r="I14" s="230">
        <v>9</v>
      </c>
      <c r="J14" s="375">
        <v>35</v>
      </c>
      <c r="K14" s="230">
        <v>13</v>
      </c>
      <c r="L14" s="230">
        <v>15</v>
      </c>
      <c r="M14" s="230">
        <v>15</v>
      </c>
      <c r="N14" s="375">
        <v>43</v>
      </c>
      <c r="O14" s="230">
        <v>99</v>
      </c>
      <c r="P14" s="230">
        <v>16</v>
      </c>
      <c r="Q14" s="230">
        <v>16</v>
      </c>
      <c r="R14" s="375">
        <v>130</v>
      </c>
      <c r="S14" s="232">
        <v>226</v>
      </c>
    </row>
    <row r="15" spans="2:19" x14ac:dyDescent="0.25">
      <c r="B15" s="364" t="s">
        <v>399</v>
      </c>
      <c r="C15" s="230">
        <v>22</v>
      </c>
      <c r="D15" s="230">
        <v>26</v>
      </c>
      <c r="E15" s="230">
        <v>22</v>
      </c>
      <c r="F15" s="375">
        <v>71</v>
      </c>
      <c r="G15" s="230">
        <v>23</v>
      </c>
      <c r="H15" s="230">
        <v>30</v>
      </c>
      <c r="I15" s="230">
        <v>31</v>
      </c>
      <c r="J15" s="375">
        <v>84</v>
      </c>
      <c r="K15" s="230">
        <v>30</v>
      </c>
      <c r="L15" s="230">
        <v>33</v>
      </c>
      <c r="M15" s="230">
        <v>30</v>
      </c>
      <c r="N15" s="375">
        <v>93</v>
      </c>
      <c r="O15" s="230">
        <v>33</v>
      </c>
      <c r="P15" s="230">
        <v>33</v>
      </c>
      <c r="Q15" s="230">
        <v>32</v>
      </c>
      <c r="R15" s="375">
        <v>98</v>
      </c>
      <c r="S15" s="232">
        <v>346</v>
      </c>
    </row>
    <row r="16" spans="2:19" x14ac:dyDescent="0.25">
      <c r="B16" s="369" t="s">
        <v>400</v>
      </c>
      <c r="C16" s="259">
        <v>107</v>
      </c>
      <c r="D16" s="259">
        <v>81</v>
      </c>
      <c r="E16" s="259">
        <v>84</v>
      </c>
      <c r="F16" s="379">
        <v>272</v>
      </c>
      <c r="G16" s="259">
        <v>102</v>
      </c>
      <c r="H16" s="259">
        <v>95</v>
      </c>
      <c r="I16" s="259">
        <v>130</v>
      </c>
      <c r="J16" s="379">
        <v>346</v>
      </c>
      <c r="K16" s="259">
        <v>120</v>
      </c>
      <c r="L16" s="259">
        <v>115</v>
      </c>
      <c r="M16" s="259">
        <v>115</v>
      </c>
      <c r="N16" s="379">
        <v>350</v>
      </c>
      <c r="O16" s="259">
        <v>211</v>
      </c>
      <c r="P16" s="259">
        <v>128</v>
      </c>
      <c r="Q16" s="259">
        <v>114</v>
      </c>
      <c r="R16" s="379">
        <v>453</v>
      </c>
      <c r="S16" s="370">
        <v>1421</v>
      </c>
    </row>
    <row r="17" spans="2:19" ht="15.75" thickBot="1" x14ac:dyDescent="0.3">
      <c r="B17" s="365" t="s">
        <v>500</v>
      </c>
      <c r="C17" s="86">
        <v>780</v>
      </c>
      <c r="D17" s="86">
        <v>885</v>
      </c>
      <c r="E17" s="86">
        <v>770</v>
      </c>
      <c r="F17" s="380">
        <v>2435</v>
      </c>
      <c r="G17" s="86">
        <v>535</v>
      </c>
      <c r="H17" s="86">
        <v>524</v>
      </c>
      <c r="I17" s="86">
        <v>287</v>
      </c>
      <c r="J17" s="380">
        <v>1346</v>
      </c>
      <c r="K17" s="86">
        <v>363</v>
      </c>
      <c r="L17" s="86">
        <v>395</v>
      </c>
      <c r="M17" s="86">
        <v>452</v>
      </c>
      <c r="N17" s="380">
        <v>1210</v>
      </c>
      <c r="O17" s="86">
        <v>460</v>
      </c>
      <c r="P17" s="86">
        <v>313</v>
      </c>
      <c r="Q17" s="86">
        <v>306</v>
      </c>
      <c r="R17" s="380">
        <v>1079</v>
      </c>
      <c r="S17" s="308">
        <v>6069</v>
      </c>
    </row>
    <row r="18" spans="2:19" ht="15.75" thickTop="1" x14ac:dyDescent="0.25"/>
  </sheetData>
  <sheetProtection password="DA25"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75"/>
  <sheetViews>
    <sheetView workbookViewId="0">
      <selection activeCell="B1" sqref="B1:E1"/>
    </sheetView>
  </sheetViews>
  <sheetFormatPr defaultRowHeight="15" x14ac:dyDescent="0.25"/>
  <cols>
    <col min="1" max="1" width="2" customWidth="1"/>
    <col min="2" max="2" width="25.5703125" bestFit="1" customWidth="1"/>
    <col min="3" max="3" width="17.7109375" bestFit="1" customWidth="1"/>
    <col min="4" max="4" width="20" bestFit="1" customWidth="1"/>
    <col min="5" max="5" width="13.7109375" bestFit="1" customWidth="1"/>
    <col min="6" max="6" width="18.85546875" bestFit="1" customWidth="1"/>
    <col min="7" max="7" width="14.5703125" bestFit="1" customWidth="1"/>
    <col min="8" max="8" width="15.42578125" bestFit="1" customWidth="1"/>
    <col min="9" max="9" width="9.140625" customWidth="1"/>
  </cols>
  <sheetData>
    <row r="1" spans="2:7" ht="31.5" customHeight="1" x14ac:dyDescent="0.3">
      <c r="B1" s="415" t="s">
        <v>14</v>
      </c>
      <c r="C1" s="415"/>
      <c r="D1" s="415"/>
      <c r="E1" s="415"/>
    </row>
    <row r="3" spans="2:7" x14ac:dyDescent="0.25">
      <c r="B3" s="11" t="s">
        <v>15</v>
      </c>
    </row>
    <row r="4" spans="2:7" x14ac:dyDescent="0.25">
      <c r="B4" s="234"/>
      <c r="C4" s="236" t="s">
        <v>16</v>
      </c>
      <c r="D4" s="236" t="s">
        <v>17</v>
      </c>
      <c r="E4" s="236" t="s">
        <v>18</v>
      </c>
      <c r="F4" s="236" t="s">
        <v>19</v>
      </c>
    </row>
    <row r="5" spans="2:7" x14ac:dyDescent="0.25">
      <c r="B5" s="12" t="s">
        <v>20</v>
      </c>
      <c r="C5" s="13">
        <v>8899</v>
      </c>
      <c r="D5" s="13">
        <v>2225</v>
      </c>
      <c r="E5" s="13">
        <v>2088</v>
      </c>
      <c r="F5" s="14">
        <v>137</v>
      </c>
      <c r="G5" s="15"/>
    </row>
    <row r="6" spans="2:7" x14ac:dyDescent="0.25">
      <c r="B6" s="12" t="s">
        <v>21</v>
      </c>
      <c r="C6" s="13">
        <v>2654</v>
      </c>
      <c r="D6" s="14">
        <v>664</v>
      </c>
      <c r="E6" s="14">
        <v>267</v>
      </c>
      <c r="F6" s="14">
        <v>397</v>
      </c>
      <c r="G6" s="15"/>
    </row>
    <row r="7" spans="2:7" ht="15.75" thickBot="1" x14ac:dyDescent="0.3">
      <c r="B7" s="16" t="s">
        <v>22</v>
      </c>
      <c r="C7" s="17">
        <v>11553</v>
      </c>
      <c r="D7" s="17">
        <v>2888</v>
      </c>
      <c r="E7" s="17">
        <v>2355</v>
      </c>
      <c r="F7" s="18">
        <v>533</v>
      </c>
      <c r="G7" s="15"/>
    </row>
    <row r="8" spans="2:7" ht="15.75" thickTop="1" x14ac:dyDescent="0.25">
      <c r="B8" s="12" t="s">
        <v>23</v>
      </c>
      <c r="C8" s="14">
        <v>-433</v>
      </c>
      <c r="D8" s="14">
        <v>-108</v>
      </c>
      <c r="E8" s="14">
        <v>839</v>
      </c>
      <c r="F8" s="14">
        <v>-947</v>
      </c>
      <c r="G8" s="15"/>
    </row>
    <row r="9" spans="2:7" x14ac:dyDescent="0.25">
      <c r="B9" s="12" t="s">
        <v>24</v>
      </c>
      <c r="C9" s="14">
        <v>158</v>
      </c>
      <c r="D9" s="14">
        <v>40</v>
      </c>
      <c r="E9" s="14" t="s">
        <v>25</v>
      </c>
      <c r="F9" s="14">
        <v>40</v>
      </c>
      <c r="G9" s="15"/>
    </row>
    <row r="10" spans="2:7" ht="15.75" thickBot="1" x14ac:dyDescent="0.3">
      <c r="B10" s="16" t="s">
        <v>26</v>
      </c>
      <c r="C10" s="17">
        <v>11278</v>
      </c>
      <c r="D10" s="17">
        <v>2820</v>
      </c>
      <c r="E10" s="17">
        <v>3194</v>
      </c>
      <c r="F10" s="18">
        <v>-375</v>
      </c>
      <c r="G10" s="15"/>
    </row>
    <row r="11" spans="2:7" ht="15.75" thickTop="1" x14ac:dyDescent="0.25">
      <c r="B11" s="12" t="s">
        <v>27</v>
      </c>
      <c r="C11" s="13">
        <v>4413</v>
      </c>
      <c r="D11" s="13">
        <v>1103</v>
      </c>
      <c r="E11" s="13">
        <v>1509</v>
      </c>
      <c r="F11" s="14">
        <v>-406</v>
      </c>
      <c r="G11" s="15"/>
    </row>
    <row r="12" spans="2:7" x14ac:dyDescent="0.25">
      <c r="B12" s="12" t="s">
        <v>28</v>
      </c>
      <c r="C12" s="13">
        <v>2219</v>
      </c>
      <c r="D12" s="14">
        <v>555</v>
      </c>
      <c r="E12" s="14">
        <v>569</v>
      </c>
      <c r="F12" s="14">
        <v>-14</v>
      </c>
      <c r="G12" s="15"/>
    </row>
    <row r="13" spans="2:7" x14ac:dyDescent="0.25">
      <c r="B13" s="12" t="s">
        <v>29</v>
      </c>
      <c r="C13" s="14">
        <v>427</v>
      </c>
      <c r="D13" s="14">
        <v>107</v>
      </c>
      <c r="E13" s="14">
        <v>109</v>
      </c>
      <c r="F13" s="14">
        <v>-2</v>
      </c>
      <c r="G13" s="15"/>
    </row>
    <row r="14" spans="2:7" x14ac:dyDescent="0.25">
      <c r="B14" s="12" t="s">
        <v>30</v>
      </c>
      <c r="C14" s="13">
        <v>2466</v>
      </c>
      <c r="D14" s="14">
        <v>617</v>
      </c>
      <c r="E14" s="14">
        <v>556</v>
      </c>
      <c r="F14" s="14">
        <v>61</v>
      </c>
      <c r="G14" s="15"/>
    </row>
    <row r="15" spans="2:7" x14ac:dyDescent="0.25">
      <c r="B15" s="12" t="s">
        <v>31</v>
      </c>
      <c r="C15" s="14">
        <v>8</v>
      </c>
      <c r="D15" s="14">
        <v>2</v>
      </c>
      <c r="E15" s="14">
        <v>1</v>
      </c>
      <c r="F15" s="14">
        <v>1</v>
      </c>
      <c r="G15" s="15"/>
    </row>
    <row r="16" spans="2:7" ht="15.75" thickBot="1" x14ac:dyDescent="0.3">
      <c r="B16" s="16" t="s">
        <v>32</v>
      </c>
      <c r="C16" s="17">
        <v>9532</v>
      </c>
      <c r="D16" s="17">
        <v>2383</v>
      </c>
      <c r="E16" s="17">
        <v>2744</v>
      </c>
      <c r="F16" s="18">
        <v>-361</v>
      </c>
      <c r="G16" s="15"/>
    </row>
    <row r="17" spans="1:9" ht="15.75" thickTop="1" x14ac:dyDescent="0.25">
      <c r="B17" s="12" t="s">
        <v>33</v>
      </c>
      <c r="C17" s="13">
        <v>1310</v>
      </c>
      <c r="D17" s="14">
        <v>328</v>
      </c>
      <c r="E17" s="14">
        <v>3</v>
      </c>
      <c r="F17" s="14">
        <v>324</v>
      </c>
      <c r="G17" s="15"/>
    </row>
    <row r="18" spans="1:9" ht="15.75" thickBot="1" x14ac:dyDescent="0.3">
      <c r="B18" s="16" t="s">
        <v>34</v>
      </c>
      <c r="C18" s="17">
        <v>10842</v>
      </c>
      <c r="D18" s="17">
        <v>2711</v>
      </c>
      <c r="E18" s="17">
        <v>2747</v>
      </c>
      <c r="F18" s="18">
        <v>-37</v>
      </c>
      <c r="G18" s="15"/>
    </row>
    <row r="19" spans="1:9" ht="15.75" thickTop="1" x14ac:dyDescent="0.25">
      <c r="B19" s="12" t="s">
        <v>35</v>
      </c>
      <c r="C19" s="14">
        <v>437</v>
      </c>
      <c r="D19" s="14">
        <v>109</v>
      </c>
      <c r="E19" s="14" t="s">
        <v>25</v>
      </c>
      <c r="F19" s="14">
        <v>109</v>
      </c>
      <c r="G19" s="15"/>
    </row>
    <row r="20" spans="1:9" x14ac:dyDescent="0.25">
      <c r="B20" s="234" t="s">
        <v>36</v>
      </c>
      <c r="C20" s="235">
        <v>11279</v>
      </c>
      <c r="D20" s="235">
        <v>2820</v>
      </c>
      <c r="E20" s="235">
        <v>2747</v>
      </c>
      <c r="F20" s="236">
        <v>73</v>
      </c>
      <c r="G20" s="15"/>
    </row>
    <row r="21" spans="1:9" ht="23.25" customHeight="1" x14ac:dyDescent="0.25">
      <c r="B21" s="19"/>
    </row>
    <row r="22" spans="1:9" x14ac:dyDescent="0.25">
      <c r="B22" s="11" t="s">
        <v>37</v>
      </c>
    </row>
    <row r="23" spans="1:9" ht="25.5" x14ac:dyDescent="0.25">
      <c r="A23" s="20"/>
      <c r="B23" s="21" t="s">
        <v>38</v>
      </c>
      <c r="C23" s="22" t="s">
        <v>16</v>
      </c>
      <c r="D23" s="23" t="s">
        <v>39</v>
      </c>
      <c r="E23" s="23" t="s">
        <v>40</v>
      </c>
      <c r="F23" s="23" t="s">
        <v>41</v>
      </c>
      <c r="G23" s="22" t="s">
        <v>42</v>
      </c>
      <c r="H23" s="22" t="s">
        <v>43</v>
      </c>
    </row>
    <row r="24" spans="1:9" x14ac:dyDescent="0.25">
      <c r="B24" s="24" t="s">
        <v>44</v>
      </c>
      <c r="C24" s="25">
        <v>8899</v>
      </c>
      <c r="D24" s="26">
        <v>2225</v>
      </c>
      <c r="E24" s="26">
        <v>2088</v>
      </c>
      <c r="F24" s="27">
        <v>137</v>
      </c>
      <c r="G24" s="28">
        <v>0.94</v>
      </c>
      <c r="H24" s="29">
        <v>0.23</v>
      </c>
    </row>
    <row r="25" spans="1:9" x14ac:dyDescent="0.25">
      <c r="B25" s="24" t="s">
        <v>45</v>
      </c>
      <c r="C25" s="244">
        <v>2654</v>
      </c>
      <c r="D25" s="27">
        <v>664</v>
      </c>
      <c r="E25" s="27">
        <v>267</v>
      </c>
      <c r="F25" s="233">
        <v>397</v>
      </c>
      <c r="G25" s="28">
        <v>0.4</v>
      </c>
      <c r="H25" s="29">
        <v>0.1</v>
      </c>
    </row>
    <row r="26" spans="1:9" x14ac:dyDescent="0.25">
      <c r="B26" s="234" t="s">
        <v>46</v>
      </c>
      <c r="C26" s="245">
        <v>11553</v>
      </c>
      <c r="D26" s="245">
        <v>2888</v>
      </c>
      <c r="E26" s="245">
        <v>2355</v>
      </c>
      <c r="F26" s="246">
        <v>533</v>
      </c>
      <c r="G26" s="247">
        <v>0.82</v>
      </c>
      <c r="H26" s="248">
        <v>0.2</v>
      </c>
    </row>
    <row r="27" spans="1:9" x14ac:dyDescent="0.25">
      <c r="B27" s="24" t="s">
        <v>47</v>
      </c>
      <c r="C27" s="27">
        <v>158</v>
      </c>
      <c r="D27" s="27">
        <v>40</v>
      </c>
      <c r="E27" s="27" t="s">
        <v>48</v>
      </c>
      <c r="F27" s="27">
        <v>40</v>
      </c>
      <c r="G27" s="30" t="s">
        <v>49</v>
      </c>
      <c r="H27" s="27" t="s">
        <v>50</v>
      </c>
    </row>
    <row r="28" spans="1:9" x14ac:dyDescent="0.25">
      <c r="B28" s="249" t="s">
        <v>51</v>
      </c>
      <c r="C28" s="233">
        <v>-433</v>
      </c>
      <c r="D28" s="233">
        <v>-108</v>
      </c>
      <c r="E28" s="233">
        <v>839</v>
      </c>
      <c r="F28" s="233">
        <v>-947</v>
      </c>
      <c r="G28" s="250">
        <v>-7.75</v>
      </c>
      <c r="H28" s="251">
        <v>-1.94</v>
      </c>
    </row>
    <row r="29" spans="1:9" x14ac:dyDescent="0.25">
      <c r="B29" s="252" t="s">
        <v>26</v>
      </c>
      <c r="C29" s="253">
        <v>11279</v>
      </c>
      <c r="D29" s="253">
        <v>2820</v>
      </c>
      <c r="E29" s="253">
        <v>3194</v>
      </c>
      <c r="F29" s="254">
        <v>-374</v>
      </c>
      <c r="G29" s="255">
        <v>1.1299999999999999</v>
      </c>
      <c r="H29" s="256">
        <v>0.28000000000000003</v>
      </c>
    </row>
    <row r="30" spans="1:9" x14ac:dyDescent="0.25">
      <c r="B30" s="252" t="s">
        <v>52</v>
      </c>
      <c r="C30" s="253">
        <v>10842</v>
      </c>
      <c r="D30" s="253">
        <v>2711</v>
      </c>
      <c r="E30" s="253">
        <v>2747</v>
      </c>
      <c r="F30" s="254">
        <v>-37</v>
      </c>
      <c r="G30" s="255">
        <v>1.01</v>
      </c>
      <c r="H30" s="256">
        <v>0.25</v>
      </c>
    </row>
    <row r="31" spans="1:9" x14ac:dyDescent="0.25">
      <c r="B31" s="252" t="s">
        <v>36</v>
      </c>
      <c r="C31" s="253">
        <v>11279</v>
      </c>
      <c r="D31" s="253">
        <v>2820</v>
      </c>
      <c r="E31" s="253">
        <v>2747</v>
      </c>
      <c r="F31" s="254">
        <v>73</v>
      </c>
      <c r="G31" s="255">
        <v>0.98</v>
      </c>
      <c r="H31" s="256">
        <v>0.25</v>
      </c>
    </row>
    <row r="32" spans="1:9" x14ac:dyDescent="0.25">
      <c r="B32" s="257" t="s">
        <v>53</v>
      </c>
      <c r="C32" s="31">
        <v>0</v>
      </c>
      <c r="D32" s="31">
        <v>0</v>
      </c>
      <c r="E32" s="258">
        <v>447</v>
      </c>
      <c r="F32" s="258"/>
      <c r="G32" s="31" t="s">
        <v>54</v>
      </c>
      <c r="H32" s="32"/>
      <c r="I32" s="33"/>
    </row>
    <row r="33" spans="2:8" ht="24.75" customHeight="1" x14ac:dyDescent="0.25"/>
    <row r="34" spans="2:8" x14ac:dyDescent="0.25">
      <c r="B34" s="11" t="s">
        <v>55</v>
      </c>
    </row>
    <row r="35" spans="2:8" x14ac:dyDescent="0.25">
      <c r="B35" s="252" t="s">
        <v>56</v>
      </c>
      <c r="C35" s="259" t="s">
        <v>57</v>
      </c>
      <c r="D35" s="259" t="s">
        <v>58</v>
      </c>
      <c r="E35" s="259" t="s">
        <v>59</v>
      </c>
      <c r="F35" s="259" t="s">
        <v>60</v>
      </c>
      <c r="G35" s="259" t="s">
        <v>61</v>
      </c>
    </row>
    <row r="36" spans="2:8" x14ac:dyDescent="0.25">
      <c r="B36" s="262" t="s">
        <v>62</v>
      </c>
      <c r="C36" s="263">
        <v>920</v>
      </c>
      <c r="D36" s="264">
        <v>1202</v>
      </c>
      <c r="E36" s="264">
        <v>3132</v>
      </c>
      <c r="F36" s="264">
        <v>2001</v>
      </c>
      <c r="G36" s="264">
        <v>7255</v>
      </c>
    </row>
    <row r="37" spans="2:8" x14ac:dyDescent="0.25">
      <c r="B37" s="265" t="s">
        <v>63</v>
      </c>
      <c r="C37" s="263">
        <v>441</v>
      </c>
      <c r="D37" s="263">
        <v>100</v>
      </c>
      <c r="E37" s="264">
        <v>1740</v>
      </c>
      <c r="F37" s="263" t="s">
        <v>64</v>
      </c>
      <c r="G37" s="264">
        <v>2281</v>
      </c>
    </row>
    <row r="38" spans="2:8" x14ac:dyDescent="0.25">
      <c r="B38" s="265" t="s">
        <v>65</v>
      </c>
      <c r="C38" s="263">
        <v>537</v>
      </c>
      <c r="D38" s="263" t="s">
        <v>66</v>
      </c>
      <c r="E38" s="264">
        <v>905</v>
      </c>
      <c r="F38" s="263" t="s">
        <v>67</v>
      </c>
      <c r="G38" s="264">
        <v>1442</v>
      </c>
    </row>
    <row r="39" spans="2:8" x14ac:dyDescent="0.25">
      <c r="B39" s="265" t="s">
        <v>23</v>
      </c>
      <c r="C39" s="263" t="s">
        <v>68</v>
      </c>
      <c r="D39" s="263">
        <v>100</v>
      </c>
      <c r="E39" s="264">
        <v>835</v>
      </c>
      <c r="F39" s="263" t="s">
        <v>64</v>
      </c>
      <c r="G39" s="264">
        <v>839</v>
      </c>
    </row>
    <row r="40" spans="2:8" x14ac:dyDescent="0.25">
      <c r="B40" s="266" t="s">
        <v>69</v>
      </c>
      <c r="C40" s="260">
        <v>10</v>
      </c>
      <c r="D40" s="260">
        <v>10</v>
      </c>
      <c r="E40" s="261" t="s">
        <v>67</v>
      </c>
      <c r="F40" s="260">
        <v>12</v>
      </c>
      <c r="G40" s="261">
        <v>32</v>
      </c>
    </row>
    <row r="41" spans="2:8" x14ac:dyDescent="0.25">
      <c r="B41" s="252" t="s">
        <v>70</v>
      </c>
      <c r="C41" s="254">
        <v>834</v>
      </c>
      <c r="D41" s="253">
        <v>1312</v>
      </c>
      <c r="E41" s="253">
        <v>3967</v>
      </c>
      <c r="F41" s="253">
        <v>2013</v>
      </c>
      <c r="G41" s="253">
        <v>8126</v>
      </c>
    </row>
    <row r="42" spans="2:8" ht="25.5" customHeight="1" x14ac:dyDescent="0.25"/>
    <row r="43" spans="2:8" x14ac:dyDescent="0.25">
      <c r="B43" s="11" t="s">
        <v>71</v>
      </c>
    </row>
    <row r="44" spans="2:8" ht="24" x14ac:dyDescent="0.25">
      <c r="B44" s="267"/>
      <c r="C44" s="268" t="s">
        <v>72</v>
      </c>
      <c r="D44" s="269" t="s">
        <v>73</v>
      </c>
      <c r="E44" s="269" t="s">
        <v>74</v>
      </c>
      <c r="F44" s="269" t="s">
        <v>41</v>
      </c>
      <c r="G44" s="269" t="s">
        <v>75</v>
      </c>
      <c r="H44" s="269" t="s">
        <v>76</v>
      </c>
    </row>
    <row r="45" spans="2:8" x14ac:dyDescent="0.25">
      <c r="B45" s="270" t="s">
        <v>77</v>
      </c>
      <c r="C45" s="271">
        <v>4413</v>
      </c>
      <c r="D45" s="271">
        <v>1103</v>
      </c>
      <c r="E45" s="271">
        <v>1509</v>
      </c>
      <c r="F45" s="272">
        <v>-406</v>
      </c>
      <c r="G45" s="273">
        <v>1.37</v>
      </c>
      <c r="H45" s="273">
        <v>0.34</v>
      </c>
    </row>
    <row r="46" spans="2:8" x14ac:dyDescent="0.25">
      <c r="B46" s="267" t="s">
        <v>78</v>
      </c>
      <c r="C46" s="274">
        <v>2219</v>
      </c>
      <c r="D46" s="275">
        <v>555</v>
      </c>
      <c r="E46" s="275">
        <v>569</v>
      </c>
      <c r="F46" s="275">
        <v>-14</v>
      </c>
      <c r="G46" s="276">
        <v>1.02</v>
      </c>
      <c r="H46" s="276">
        <v>0.26</v>
      </c>
    </row>
    <row r="47" spans="2:8" x14ac:dyDescent="0.25">
      <c r="B47" s="267" t="s">
        <v>79</v>
      </c>
      <c r="C47" s="274">
        <v>2466</v>
      </c>
      <c r="D47" s="275">
        <v>617</v>
      </c>
      <c r="E47" s="275">
        <v>556</v>
      </c>
      <c r="F47" s="275">
        <v>61</v>
      </c>
      <c r="G47" s="276">
        <v>0.9</v>
      </c>
      <c r="H47" s="276">
        <v>0.23</v>
      </c>
    </row>
    <row r="48" spans="2:8" x14ac:dyDescent="0.25">
      <c r="B48" s="267" t="s">
        <v>80</v>
      </c>
      <c r="C48" s="275">
        <v>427</v>
      </c>
      <c r="D48" s="275">
        <v>107</v>
      </c>
      <c r="E48" s="275">
        <v>109</v>
      </c>
      <c r="F48" s="275">
        <v>-2</v>
      </c>
      <c r="G48" s="276">
        <v>1.02</v>
      </c>
      <c r="H48" s="276">
        <v>0.26</v>
      </c>
    </row>
    <row r="49" spans="2:8" x14ac:dyDescent="0.25">
      <c r="B49" s="277" t="s">
        <v>81</v>
      </c>
      <c r="C49" s="278">
        <v>8</v>
      </c>
      <c r="D49" s="278">
        <v>2</v>
      </c>
      <c r="E49" s="278">
        <v>1</v>
      </c>
      <c r="F49" s="278">
        <v>1</v>
      </c>
      <c r="G49" s="279">
        <v>0.48</v>
      </c>
      <c r="H49" s="279">
        <v>0.12</v>
      </c>
    </row>
    <row r="50" spans="2:8" x14ac:dyDescent="0.25">
      <c r="B50" s="280" t="s">
        <v>82</v>
      </c>
      <c r="C50" s="281">
        <v>9532</v>
      </c>
      <c r="D50" s="281">
        <v>2383</v>
      </c>
      <c r="E50" s="281">
        <v>2743</v>
      </c>
      <c r="F50" s="282">
        <v>-361</v>
      </c>
      <c r="G50" s="283">
        <v>1.1499999999999999</v>
      </c>
      <c r="H50" s="283">
        <v>0.28999999999999998</v>
      </c>
    </row>
    <row r="51" spans="2:8" x14ac:dyDescent="0.25">
      <c r="B51" s="267" t="s">
        <v>83</v>
      </c>
      <c r="C51" s="275">
        <v>260</v>
      </c>
      <c r="D51" s="275">
        <v>65</v>
      </c>
      <c r="E51" s="275" t="s">
        <v>84</v>
      </c>
      <c r="F51" s="275">
        <v>65</v>
      </c>
      <c r="G51" s="276">
        <v>0</v>
      </c>
      <c r="H51" s="276">
        <v>0</v>
      </c>
    </row>
    <row r="52" spans="2:8" x14ac:dyDescent="0.25">
      <c r="B52" s="267" t="s">
        <v>85</v>
      </c>
      <c r="C52" s="275">
        <v>800</v>
      </c>
      <c r="D52" s="275">
        <v>200</v>
      </c>
      <c r="E52" s="275">
        <v>2</v>
      </c>
      <c r="F52" s="275">
        <v>198</v>
      </c>
      <c r="G52" s="276">
        <v>0.01</v>
      </c>
      <c r="H52" s="276">
        <v>0</v>
      </c>
    </row>
    <row r="53" spans="2:8" x14ac:dyDescent="0.25">
      <c r="B53" s="267" t="s">
        <v>86</v>
      </c>
      <c r="C53" s="275">
        <v>250</v>
      </c>
      <c r="D53" s="275">
        <v>63</v>
      </c>
      <c r="E53" s="275">
        <v>1</v>
      </c>
      <c r="F53" s="275">
        <v>62</v>
      </c>
      <c r="G53" s="276">
        <v>0.02</v>
      </c>
      <c r="H53" s="276">
        <v>0</v>
      </c>
    </row>
    <row r="54" spans="2:8" x14ac:dyDescent="0.25">
      <c r="B54" s="277" t="s">
        <v>87</v>
      </c>
      <c r="C54" s="278" t="s">
        <v>64</v>
      </c>
      <c r="D54" s="278" t="s">
        <v>64</v>
      </c>
      <c r="E54" s="278" t="s">
        <v>64</v>
      </c>
      <c r="F54" s="278" t="s">
        <v>64</v>
      </c>
      <c r="G54" s="279">
        <v>0</v>
      </c>
      <c r="H54" s="279">
        <v>0</v>
      </c>
    </row>
    <row r="55" spans="2:8" ht="21.75" customHeight="1" x14ac:dyDescent="0.25">
      <c r="B55" s="280" t="s">
        <v>88</v>
      </c>
      <c r="C55" s="281">
        <v>10842</v>
      </c>
      <c r="D55" s="281">
        <v>2711</v>
      </c>
      <c r="E55" s="281">
        <v>2747</v>
      </c>
      <c r="F55" s="282">
        <v>-37</v>
      </c>
      <c r="G55" s="283">
        <v>1.01</v>
      </c>
      <c r="H55" s="283">
        <v>0.25</v>
      </c>
    </row>
    <row r="56" spans="2:8" x14ac:dyDescent="0.25">
      <c r="B56" s="267" t="s">
        <v>89</v>
      </c>
      <c r="C56" s="284">
        <v>278</v>
      </c>
      <c r="D56" s="284">
        <v>70</v>
      </c>
      <c r="E56" s="284" t="s">
        <v>90</v>
      </c>
      <c r="F56" s="284">
        <v>70</v>
      </c>
      <c r="G56" s="285">
        <v>0</v>
      </c>
      <c r="H56" s="285">
        <v>0</v>
      </c>
    </row>
    <row r="57" spans="2:8" x14ac:dyDescent="0.25">
      <c r="B57" s="277" t="s">
        <v>91</v>
      </c>
      <c r="C57" s="286">
        <v>158</v>
      </c>
      <c r="D57" s="286">
        <v>40</v>
      </c>
      <c r="E57" s="286" t="s">
        <v>64</v>
      </c>
      <c r="F57" s="286">
        <v>40</v>
      </c>
      <c r="G57" s="287">
        <v>0</v>
      </c>
      <c r="H57" s="287">
        <v>0</v>
      </c>
    </row>
    <row r="58" spans="2:8" ht="15.75" thickBot="1" x14ac:dyDescent="0.3">
      <c r="B58" s="38" t="s">
        <v>92</v>
      </c>
      <c r="C58" s="39">
        <v>11279</v>
      </c>
      <c r="D58" s="39">
        <v>2820</v>
      </c>
      <c r="E58" s="39">
        <v>2747</v>
      </c>
      <c r="F58" s="40">
        <v>73</v>
      </c>
      <c r="G58" s="41">
        <v>0.97</v>
      </c>
      <c r="H58" s="41">
        <v>0.24</v>
      </c>
    </row>
    <row r="59" spans="2:8" ht="25.5" customHeight="1" thickTop="1" x14ac:dyDescent="0.25"/>
    <row r="60" spans="2:8" x14ac:dyDescent="0.25">
      <c r="B60" s="11" t="s">
        <v>93</v>
      </c>
    </row>
    <row r="61" spans="2:8" ht="24" x14ac:dyDescent="0.25">
      <c r="B61" s="288"/>
      <c r="C61" s="268" t="s">
        <v>72</v>
      </c>
      <c r="D61" s="269" t="s">
        <v>73</v>
      </c>
      <c r="E61" s="269" t="s">
        <v>74</v>
      </c>
      <c r="F61" s="269" t="s">
        <v>41</v>
      </c>
      <c r="G61" s="269" t="s">
        <v>94</v>
      </c>
      <c r="H61" s="269" t="s">
        <v>76</v>
      </c>
    </row>
    <row r="62" spans="2:8" x14ac:dyDescent="0.25">
      <c r="B62" s="270" t="s">
        <v>95</v>
      </c>
      <c r="C62" s="290">
        <v>258</v>
      </c>
      <c r="D62" s="290">
        <v>64</v>
      </c>
      <c r="E62" s="290">
        <v>87</v>
      </c>
      <c r="F62" s="291">
        <v>-23</v>
      </c>
      <c r="G62" s="292">
        <v>1.36</v>
      </c>
      <c r="H62" s="292">
        <v>0.34</v>
      </c>
    </row>
    <row r="63" spans="2:8" x14ac:dyDescent="0.25">
      <c r="B63" s="267" t="s">
        <v>96</v>
      </c>
      <c r="C63" s="284">
        <v>318</v>
      </c>
      <c r="D63" s="284">
        <v>79</v>
      </c>
      <c r="E63" s="284">
        <v>33</v>
      </c>
      <c r="F63" s="293">
        <v>46</v>
      </c>
      <c r="G63" s="285">
        <v>0.42</v>
      </c>
      <c r="H63" s="285">
        <v>0.1</v>
      </c>
    </row>
    <row r="64" spans="2:8" x14ac:dyDescent="0.25">
      <c r="B64" s="267" t="s">
        <v>97</v>
      </c>
      <c r="C64" s="284">
        <v>604</v>
      </c>
      <c r="D64" s="284">
        <v>151</v>
      </c>
      <c r="E64" s="284">
        <v>122</v>
      </c>
      <c r="F64" s="293">
        <v>29</v>
      </c>
      <c r="G64" s="285">
        <v>0.81</v>
      </c>
      <c r="H64" s="285">
        <v>0.2</v>
      </c>
    </row>
    <row r="65" spans="2:8" x14ac:dyDescent="0.25">
      <c r="B65" s="267" t="s">
        <v>98</v>
      </c>
      <c r="C65" s="267">
        <v>385</v>
      </c>
      <c r="D65" s="284">
        <v>96</v>
      </c>
      <c r="E65" s="284">
        <v>53</v>
      </c>
      <c r="F65" s="293">
        <v>43</v>
      </c>
      <c r="G65" s="285">
        <v>0.55000000000000004</v>
      </c>
      <c r="H65" s="285">
        <v>0.14000000000000001</v>
      </c>
    </row>
    <row r="66" spans="2:8" x14ac:dyDescent="0.25">
      <c r="B66" s="267" t="s">
        <v>99</v>
      </c>
      <c r="C66" s="267">
        <v>183</v>
      </c>
      <c r="D66" s="284">
        <v>46</v>
      </c>
      <c r="E66" s="284">
        <v>66</v>
      </c>
      <c r="F66" s="293">
        <v>-20</v>
      </c>
      <c r="G66" s="285">
        <v>1.4</v>
      </c>
      <c r="H66" s="285">
        <v>0.35</v>
      </c>
    </row>
    <row r="67" spans="2:8" ht="24" x14ac:dyDescent="0.25">
      <c r="B67" s="267" t="s">
        <v>100</v>
      </c>
      <c r="C67" s="267">
        <v>342</v>
      </c>
      <c r="D67" s="284">
        <v>85</v>
      </c>
      <c r="E67" s="284">
        <v>72</v>
      </c>
      <c r="F67" s="293">
        <v>13</v>
      </c>
      <c r="G67" s="285">
        <v>0.85</v>
      </c>
      <c r="H67" s="285">
        <v>0.21</v>
      </c>
    </row>
    <row r="68" spans="2:8" x14ac:dyDescent="0.25">
      <c r="B68" s="267" t="s">
        <v>101</v>
      </c>
      <c r="C68" s="267">
        <v>876</v>
      </c>
      <c r="D68" s="284">
        <v>219</v>
      </c>
      <c r="E68" s="284">
        <v>319</v>
      </c>
      <c r="F68" s="293">
        <v>-100</v>
      </c>
      <c r="G68" s="285">
        <v>1.46</v>
      </c>
      <c r="H68" s="285">
        <v>0.36</v>
      </c>
    </row>
    <row r="69" spans="2:8" x14ac:dyDescent="0.25">
      <c r="B69" s="267" t="s">
        <v>102</v>
      </c>
      <c r="C69" s="294">
        <v>1546</v>
      </c>
      <c r="D69" s="284">
        <v>387</v>
      </c>
      <c r="E69" s="284">
        <v>318</v>
      </c>
      <c r="F69" s="293">
        <v>68</v>
      </c>
      <c r="G69" s="285">
        <v>0.82</v>
      </c>
      <c r="H69" s="285">
        <v>0.21</v>
      </c>
    </row>
    <row r="70" spans="2:8" x14ac:dyDescent="0.25">
      <c r="B70" s="267" t="s">
        <v>103</v>
      </c>
      <c r="C70" s="294">
        <v>3969</v>
      </c>
      <c r="D70" s="284">
        <v>992</v>
      </c>
      <c r="E70" s="295">
        <v>1441</v>
      </c>
      <c r="F70" s="293">
        <v>-449</v>
      </c>
      <c r="G70" s="285">
        <v>1.45</v>
      </c>
      <c r="H70" s="285">
        <v>0.36</v>
      </c>
    </row>
    <row r="71" spans="2:8" ht="24" x14ac:dyDescent="0.25">
      <c r="B71" s="267" t="s">
        <v>104</v>
      </c>
      <c r="C71" s="267">
        <v>98</v>
      </c>
      <c r="D71" s="284">
        <v>24</v>
      </c>
      <c r="E71" s="284">
        <v>13</v>
      </c>
      <c r="F71" s="293">
        <v>11</v>
      </c>
      <c r="G71" s="285">
        <v>0.54</v>
      </c>
      <c r="H71" s="285">
        <v>0.14000000000000001</v>
      </c>
    </row>
    <row r="72" spans="2:8" x14ac:dyDescent="0.25">
      <c r="B72" s="267" t="s">
        <v>105</v>
      </c>
      <c r="C72" s="267">
        <v>955</v>
      </c>
      <c r="D72" s="284">
        <v>239</v>
      </c>
      <c r="E72" s="284">
        <v>218</v>
      </c>
      <c r="F72" s="293">
        <v>21</v>
      </c>
      <c r="G72" s="285">
        <v>0.91</v>
      </c>
      <c r="H72" s="285">
        <v>0.23</v>
      </c>
    </row>
    <row r="73" spans="2:8" ht="24" x14ac:dyDescent="0.25">
      <c r="B73" s="277" t="s">
        <v>106</v>
      </c>
      <c r="C73" s="296">
        <v>1310</v>
      </c>
      <c r="D73" s="286">
        <v>328</v>
      </c>
      <c r="E73" s="286">
        <v>3</v>
      </c>
      <c r="F73" s="297">
        <v>324</v>
      </c>
      <c r="G73" s="287">
        <v>0.01</v>
      </c>
      <c r="H73" s="287">
        <v>0</v>
      </c>
    </row>
    <row r="74" spans="2:8" ht="15.75" thickBot="1" x14ac:dyDescent="0.3">
      <c r="B74" s="38" t="s">
        <v>107</v>
      </c>
      <c r="C74" s="39">
        <v>10842</v>
      </c>
      <c r="D74" s="39">
        <v>2711</v>
      </c>
      <c r="E74" s="39">
        <v>2747</v>
      </c>
      <c r="F74" s="289">
        <v>-37</v>
      </c>
      <c r="G74" s="41">
        <v>1.01</v>
      </c>
      <c r="H74" s="41">
        <v>0.25</v>
      </c>
    </row>
    <row r="75" spans="2:8" ht="15.75" thickTop="1" x14ac:dyDescent="0.25"/>
  </sheetData>
  <sheetProtection password="F843" sheet="1" objects="1" scenarios="1"/>
  <mergeCells count="1">
    <mergeCell ref="B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P98"/>
  <sheetViews>
    <sheetView workbookViewId="0">
      <pane xSplit="2" ySplit="4" topLeftCell="C5" activePane="bottomRight" state="frozen"/>
      <selection pane="topRight" activeCell="C1" sqref="C1"/>
      <selection pane="bottomLeft" activeCell="A5" sqref="A5"/>
      <selection pane="bottomRight" activeCell="B1" sqref="B1"/>
    </sheetView>
  </sheetViews>
  <sheetFormatPr defaultRowHeight="15" x14ac:dyDescent="0.25"/>
  <cols>
    <col min="1" max="1" width="2.42578125" customWidth="1"/>
    <col min="2" max="2" width="41" customWidth="1"/>
    <col min="3" max="5" width="10.85546875" bestFit="1" customWidth="1"/>
    <col min="6" max="6" width="10.140625" bestFit="1" customWidth="1"/>
    <col min="7" max="7" width="9" bestFit="1" customWidth="1"/>
    <col min="8" max="8" width="2.28515625" customWidth="1"/>
    <col min="9" max="9" width="43.140625" bestFit="1" customWidth="1"/>
    <col min="10" max="10" width="10.85546875" bestFit="1" customWidth="1"/>
    <col min="11" max="12" width="9.5703125" bestFit="1" customWidth="1"/>
    <col min="13" max="13" width="10.140625" bestFit="1" customWidth="1"/>
    <col min="14" max="14" width="9" bestFit="1" customWidth="1"/>
    <col min="15" max="15" width="2.85546875" customWidth="1"/>
    <col min="16" max="16" width="42.140625" bestFit="1" customWidth="1"/>
    <col min="17" max="17" width="10.85546875" bestFit="1" customWidth="1"/>
    <col min="18" max="19" width="9.5703125" bestFit="1" customWidth="1"/>
    <col min="20" max="20" width="9.28515625" bestFit="1" customWidth="1"/>
    <col min="21" max="21" width="9" bestFit="1" customWidth="1"/>
    <col min="22" max="22" width="2.7109375" customWidth="1"/>
    <col min="23" max="23" width="40.42578125" bestFit="1" customWidth="1"/>
    <col min="24" max="24" width="10.85546875" bestFit="1" customWidth="1"/>
    <col min="25" max="27" width="9.5703125" bestFit="1" customWidth="1"/>
    <col min="28" max="28" width="9" bestFit="1" customWidth="1"/>
    <col min="29" max="29" width="1.85546875" customWidth="1"/>
    <col min="30" max="30" width="39" bestFit="1" customWidth="1"/>
    <col min="31" max="31" width="9.5703125" bestFit="1" customWidth="1"/>
    <col min="32" max="32" width="8.7109375" bestFit="1" customWidth="1"/>
    <col min="33" max="33" width="7.85546875" bestFit="1" customWidth="1"/>
    <col min="34" max="34" width="8.7109375" bestFit="1" customWidth="1"/>
    <col min="35" max="35" width="9" bestFit="1" customWidth="1"/>
    <col min="36" max="36" width="3.7109375" customWidth="1"/>
    <col min="37" max="37" width="38.7109375" bestFit="1" customWidth="1"/>
    <col min="38" max="38" width="11.7109375" bestFit="1" customWidth="1"/>
    <col min="39" max="40" width="10.85546875" bestFit="1" customWidth="1"/>
    <col min="41" max="41" width="10.140625" bestFit="1" customWidth="1"/>
    <col min="42" max="42" width="6.5703125" bestFit="1" customWidth="1"/>
  </cols>
  <sheetData>
    <row r="1" spans="2:42" ht="23.25" customHeight="1" x14ac:dyDescent="0.3">
      <c r="B1" s="42" t="s">
        <v>108</v>
      </c>
      <c r="C1" s="42"/>
      <c r="D1" s="42"/>
      <c r="V1" s="43"/>
      <c r="AC1" s="43"/>
    </row>
    <row r="2" spans="2:42" ht="8.25" customHeight="1" x14ac:dyDescent="0.25">
      <c r="V2" s="43"/>
      <c r="AC2" s="43"/>
    </row>
    <row r="3" spans="2:42" x14ac:dyDescent="0.25">
      <c r="B3" s="11" t="s">
        <v>109</v>
      </c>
      <c r="I3" s="11" t="s">
        <v>110</v>
      </c>
      <c r="P3" s="11" t="s">
        <v>111</v>
      </c>
      <c r="V3" s="43"/>
      <c r="W3" s="11" t="s">
        <v>112</v>
      </c>
      <c r="AC3" s="43"/>
      <c r="AD3" s="11" t="s">
        <v>501</v>
      </c>
      <c r="AK3" s="11" t="s">
        <v>502</v>
      </c>
    </row>
    <row r="4" spans="2:42" ht="24.75" x14ac:dyDescent="0.25">
      <c r="B4" s="44" t="s">
        <v>115</v>
      </c>
      <c r="C4" s="45" t="s">
        <v>116</v>
      </c>
      <c r="D4" s="45" t="s">
        <v>117</v>
      </c>
      <c r="E4" s="45" t="s">
        <v>118</v>
      </c>
      <c r="F4" s="45" t="s">
        <v>41</v>
      </c>
      <c r="G4" s="46" t="s">
        <v>119</v>
      </c>
      <c r="I4" s="44" t="s">
        <v>115</v>
      </c>
      <c r="J4" s="45" t="s">
        <v>116</v>
      </c>
      <c r="K4" s="45" t="s">
        <v>117</v>
      </c>
      <c r="L4" s="45" t="s">
        <v>118</v>
      </c>
      <c r="M4" s="45" t="s">
        <v>41</v>
      </c>
      <c r="N4" s="46" t="s">
        <v>119</v>
      </c>
      <c r="P4" s="44" t="s">
        <v>115</v>
      </c>
      <c r="Q4" s="45" t="s">
        <v>116</v>
      </c>
      <c r="R4" s="45" t="s">
        <v>117</v>
      </c>
      <c r="S4" s="45" t="s">
        <v>118</v>
      </c>
      <c r="T4" s="45" t="s">
        <v>41</v>
      </c>
      <c r="U4" s="46" t="s">
        <v>119</v>
      </c>
      <c r="W4" s="44" t="s">
        <v>115</v>
      </c>
      <c r="X4" s="45" t="s">
        <v>116</v>
      </c>
      <c r="Y4" s="45" t="s">
        <v>117</v>
      </c>
      <c r="Z4" s="45" t="s">
        <v>118</v>
      </c>
      <c r="AA4" s="45" t="s">
        <v>41</v>
      </c>
      <c r="AB4" s="46" t="s">
        <v>119</v>
      </c>
      <c r="AD4" s="44" t="s">
        <v>115</v>
      </c>
      <c r="AE4" s="45" t="s">
        <v>116</v>
      </c>
      <c r="AF4" s="45" t="s">
        <v>117</v>
      </c>
      <c r="AG4" s="45" t="s">
        <v>118</v>
      </c>
      <c r="AH4" s="45" t="s">
        <v>41</v>
      </c>
      <c r="AI4" s="46" t="s">
        <v>119</v>
      </c>
      <c r="AK4" s="44" t="s">
        <v>115</v>
      </c>
      <c r="AL4" s="45" t="s">
        <v>116</v>
      </c>
      <c r="AM4" s="45" t="s">
        <v>117</v>
      </c>
      <c r="AN4" s="45" t="s">
        <v>118</v>
      </c>
      <c r="AO4" s="45" t="s">
        <v>41</v>
      </c>
      <c r="AP4" s="46" t="s">
        <v>119</v>
      </c>
    </row>
    <row r="5" spans="2:42" ht="14.25" customHeight="1" x14ac:dyDescent="0.25">
      <c r="B5" s="47" t="s">
        <v>95</v>
      </c>
      <c r="C5" s="47">
        <v>90867290</v>
      </c>
      <c r="D5" s="47">
        <v>22716822.5</v>
      </c>
      <c r="E5" s="47">
        <v>34556131</v>
      </c>
      <c r="F5" s="47">
        <v>-11839308.5</v>
      </c>
      <c r="G5" s="48">
        <v>1.5211692128157448</v>
      </c>
      <c r="I5" s="47" t="s">
        <v>95</v>
      </c>
      <c r="J5" s="47">
        <v>161749502</v>
      </c>
      <c r="K5" s="47">
        <v>40437375.5</v>
      </c>
      <c r="L5" s="47">
        <v>52885575</v>
      </c>
      <c r="M5" s="47">
        <v>-12448199.5</v>
      </c>
      <c r="N5" s="48">
        <v>1.3078389570559543</v>
      </c>
      <c r="P5" s="47" t="s">
        <v>95</v>
      </c>
      <c r="Q5" s="47">
        <v>0</v>
      </c>
      <c r="R5" s="47">
        <v>0</v>
      </c>
      <c r="S5" s="47">
        <v>0</v>
      </c>
      <c r="T5" s="47">
        <v>0</v>
      </c>
      <c r="U5" s="48" t="s">
        <v>120</v>
      </c>
      <c r="W5" s="47" t="s">
        <v>95</v>
      </c>
      <c r="X5" s="47">
        <v>5000000</v>
      </c>
      <c r="Y5" s="47">
        <v>1250000</v>
      </c>
      <c r="Z5" s="47">
        <v>0</v>
      </c>
      <c r="AA5" s="47">
        <v>1250000</v>
      </c>
      <c r="AB5" s="48">
        <v>0</v>
      </c>
      <c r="AD5" s="47" t="s">
        <v>95</v>
      </c>
      <c r="AE5" s="47">
        <v>0</v>
      </c>
      <c r="AF5" s="47">
        <v>0</v>
      </c>
      <c r="AG5" s="47">
        <v>0</v>
      </c>
      <c r="AH5" s="47">
        <v>0</v>
      </c>
      <c r="AI5" s="49" t="s">
        <v>120</v>
      </c>
      <c r="AK5" s="47" t="s">
        <v>95</v>
      </c>
      <c r="AL5" s="47">
        <v>257616792</v>
      </c>
      <c r="AM5" s="47">
        <v>64404198</v>
      </c>
      <c r="AN5" s="47">
        <v>87441706</v>
      </c>
      <c r="AO5" s="47">
        <v>-23037508</v>
      </c>
      <c r="AP5" s="48">
        <v>1.3577019622230215</v>
      </c>
    </row>
    <row r="6" spans="2:42" x14ac:dyDescent="0.25">
      <c r="B6" s="50" t="s">
        <v>121</v>
      </c>
      <c r="C6" s="50">
        <v>7865251</v>
      </c>
      <c r="D6" s="50">
        <v>1966312.75</v>
      </c>
      <c r="E6" s="50">
        <v>916651</v>
      </c>
      <c r="F6" s="50">
        <v>1049661.75</v>
      </c>
      <c r="G6" s="51">
        <v>0.46617762103205607</v>
      </c>
      <c r="I6" s="50" t="s">
        <v>121</v>
      </c>
      <c r="J6" s="50">
        <v>6226935</v>
      </c>
      <c r="K6" s="50">
        <v>1556733.75</v>
      </c>
      <c r="L6" s="50">
        <v>1653456</v>
      </c>
      <c r="M6" s="50">
        <v>-96722.25</v>
      </c>
      <c r="N6" s="51">
        <v>1.0621315301990466</v>
      </c>
      <c r="P6" s="50" t="s">
        <v>121</v>
      </c>
      <c r="Q6" s="50">
        <v>0</v>
      </c>
      <c r="R6" s="50">
        <v>0</v>
      </c>
      <c r="S6" s="50">
        <v>0</v>
      </c>
      <c r="T6" s="50">
        <v>0</v>
      </c>
      <c r="U6" s="51" t="s">
        <v>120</v>
      </c>
      <c r="W6" s="50" t="s">
        <v>121</v>
      </c>
      <c r="X6" s="50">
        <v>2000000</v>
      </c>
      <c r="Y6" s="50">
        <v>500000</v>
      </c>
      <c r="Z6" s="50">
        <v>0</v>
      </c>
      <c r="AA6" s="50">
        <v>500000</v>
      </c>
      <c r="AB6" s="51">
        <v>0</v>
      </c>
      <c r="AD6" s="50" t="s">
        <v>121</v>
      </c>
      <c r="AE6" s="50">
        <v>0</v>
      </c>
      <c r="AF6" s="50">
        <v>0</v>
      </c>
      <c r="AG6" s="50">
        <v>0</v>
      </c>
      <c r="AH6" s="50">
        <v>0</v>
      </c>
      <c r="AI6" s="52" t="s">
        <v>120</v>
      </c>
      <c r="AK6" s="50" t="s">
        <v>121</v>
      </c>
      <c r="AL6" s="50">
        <v>16092186</v>
      </c>
      <c r="AM6" s="50">
        <v>4023046.5</v>
      </c>
      <c r="AN6" s="50">
        <v>2570107</v>
      </c>
      <c r="AO6" s="50">
        <v>1452939.5</v>
      </c>
      <c r="AP6" s="51">
        <v>0.63884595915060882</v>
      </c>
    </row>
    <row r="7" spans="2:42" x14ac:dyDescent="0.25">
      <c r="B7" s="50" t="s">
        <v>122</v>
      </c>
      <c r="C7" s="50">
        <v>16293513</v>
      </c>
      <c r="D7" s="50">
        <v>4073378.25</v>
      </c>
      <c r="E7" s="50">
        <v>1078898</v>
      </c>
      <c r="F7" s="50">
        <v>2994480.25</v>
      </c>
      <c r="G7" s="51">
        <v>0.2648656554298634</v>
      </c>
      <c r="I7" s="50" t="s">
        <v>122</v>
      </c>
      <c r="J7" s="50">
        <v>16720909</v>
      </c>
      <c r="K7" s="50">
        <v>4180227.25</v>
      </c>
      <c r="L7" s="50">
        <v>420000</v>
      </c>
      <c r="M7" s="50">
        <v>3760227.25</v>
      </c>
      <c r="N7" s="51">
        <v>0.10047300658116134</v>
      </c>
      <c r="P7" s="50" t="s">
        <v>122</v>
      </c>
      <c r="Q7" s="50">
        <v>0</v>
      </c>
      <c r="R7" s="50">
        <v>0</v>
      </c>
      <c r="S7" s="50">
        <v>0</v>
      </c>
      <c r="T7" s="50">
        <v>0</v>
      </c>
      <c r="U7" s="51" t="s">
        <v>120</v>
      </c>
      <c r="W7" s="50" t="s">
        <v>122</v>
      </c>
      <c r="X7" s="50">
        <v>3000000</v>
      </c>
      <c r="Y7" s="50">
        <v>750000</v>
      </c>
      <c r="Z7" s="50">
        <v>0</v>
      </c>
      <c r="AA7" s="50">
        <v>750000</v>
      </c>
      <c r="AB7" s="51">
        <v>0</v>
      </c>
      <c r="AD7" s="50" t="s">
        <v>122</v>
      </c>
      <c r="AE7" s="50">
        <v>0</v>
      </c>
      <c r="AF7" s="50">
        <v>0</v>
      </c>
      <c r="AG7" s="50">
        <v>0</v>
      </c>
      <c r="AH7" s="50">
        <v>0</v>
      </c>
      <c r="AI7" s="52" t="s">
        <v>120</v>
      </c>
      <c r="AK7" s="50" t="s">
        <v>122</v>
      </c>
      <c r="AL7" s="50">
        <v>36014422</v>
      </c>
      <c r="AM7" s="50">
        <v>9003605.5</v>
      </c>
      <c r="AN7" s="50">
        <v>1498898</v>
      </c>
      <c r="AO7" s="50">
        <v>7504707.5</v>
      </c>
      <c r="AP7" s="51">
        <v>0.16647752947416455</v>
      </c>
    </row>
    <row r="8" spans="2:42" x14ac:dyDescent="0.25">
      <c r="B8" s="50" t="s">
        <v>123</v>
      </c>
      <c r="C8" s="50">
        <v>55173608</v>
      </c>
      <c r="D8" s="50">
        <v>13793402</v>
      </c>
      <c r="E8" s="50">
        <v>31117240</v>
      </c>
      <c r="F8" s="50">
        <v>-17323838</v>
      </c>
      <c r="G8" s="51">
        <v>2.255951069939091</v>
      </c>
      <c r="I8" s="50" t="s">
        <v>123</v>
      </c>
      <c r="J8" s="50">
        <v>87925132</v>
      </c>
      <c r="K8" s="50">
        <v>21981283</v>
      </c>
      <c r="L8" s="50">
        <v>50660485</v>
      </c>
      <c r="M8" s="50">
        <v>-28679202</v>
      </c>
      <c r="N8" s="51">
        <v>2.3047101026814496</v>
      </c>
      <c r="P8" s="50" t="s">
        <v>123</v>
      </c>
      <c r="Q8" s="50">
        <v>0</v>
      </c>
      <c r="R8" s="50">
        <v>0</v>
      </c>
      <c r="S8" s="50">
        <v>0</v>
      </c>
      <c r="T8" s="50">
        <v>0</v>
      </c>
      <c r="U8" s="51" t="s">
        <v>120</v>
      </c>
      <c r="W8" s="50" t="s">
        <v>123</v>
      </c>
      <c r="X8" s="50">
        <v>0</v>
      </c>
      <c r="Y8" s="50">
        <v>0</v>
      </c>
      <c r="Z8" s="50">
        <v>0</v>
      </c>
      <c r="AA8" s="50">
        <v>0</v>
      </c>
      <c r="AB8" s="51" t="s">
        <v>120</v>
      </c>
      <c r="AD8" s="50" t="s">
        <v>123</v>
      </c>
      <c r="AE8" s="50">
        <v>0</v>
      </c>
      <c r="AF8" s="50">
        <v>0</v>
      </c>
      <c r="AG8" s="50">
        <v>0</v>
      </c>
      <c r="AH8" s="50">
        <v>0</v>
      </c>
      <c r="AI8" s="52" t="s">
        <v>120</v>
      </c>
      <c r="AK8" s="50" t="s">
        <v>123</v>
      </c>
      <c r="AL8" s="50">
        <v>143098740</v>
      </c>
      <c r="AM8" s="50">
        <v>35774685</v>
      </c>
      <c r="AN8" s="50">
        <v>81777725</v>
      </c>
      <c r="AO8" s="50">
        <v>-46003040</v>
      </c>
      <c r="AP8" s="51">
        <v>2.2859104140260076</v>
      </c>
    </row>
    <row r="9" spans="2:42" x14ac:dyDescent="0.25">
      <c r="B9" s="50" t="s">
        <v>124</v>
      </c>
      <c r="C9" s="50">
        <v>754166</v>
      </c>
      <c r="D9" s="50">
        <v>188541.5</v>
      </c>
      <c r="E9" s="50">
        <v>163356</v>
      </c>
      <c r="F9" s="50">
        <v>25185.5</v>
      </c>
      <c r="G9" s="51">
        <v>0.86641932943145139</v>
      </c>
      <c r="I9" s="50" t="s">
        <v>124</v>
      </c>
      <c r="J9" s="50">
        <v>1205675</v>
      </c>
      <c r="K9" s="50">
        <v>301418.75</v>
      </c>
      <c r="L9" s="50">
        <v>119010</v>
      </c>
      <c r="M9" s="50">
        <v>182408.75</v>
      </c>
      <c r="N9" s="51">
        <v>0.39483277002508971</v>
      </c>
      <c r="P9" s="50" t="s">
        <v>124</v>
      </c>
      <c r="Q9" s="50">
        <v>0</v>
      </c>
      <c r="R9" s="50">
        <v>0</v>
      </c>
      <c r="S9" s="50">
        <v>0</v>
      </c>
      <c r="T9" s="50">
        <v>0</v>
      </c>
      <c r="U9" s="51" t="s">
        <v>120</v>
      </c>
      <c r="W9" s="50" t="s">
        <v>124</v>
      </c>
      <c r="X9" s="50">
        <v>0</v>
      </c>
      <c r="Y9" s="50">
        <v>0</v>
      </c>
      <c r="Z9" s="50">
        <v>0</v>
      </c>
      <c r="AA9" s="50">
        <v>0</v>
      </c>
      <c r="AB9" s="51" t="s">
        <v>120</v>
      </c>
      <c r="AD9" s="50" t="s">
        <v>124</v>
      </c>
      <c r="AE9" s="50">
        <v>0</v>
      </c>
      <c r="AF9" s="50">
        <v>0</v>
      </c>
      <c r="AG9" s="50">
        <v>0</v>
      </c>
      <c r="AH9" s="50">
        <v>0</v>
      </c>
      <c r="AI9" s="52" t="s">
        <v>120</v>
      </c>
      <c r="AK9" s="50" t="s">
        <v>124</v>
      </c>
      <c r="AL9" s="50">
        <v>1959841</v>
      </c>
      <c r="AM9" s="50">
        <v>489960.25</v>
      </c>
      <c r="AN9" s="50">
        <v>282366</v>
      </c>
      <c r="AO9" s="50">
        <v>207594.25</v>
      </c>
      <c r="AP9" s="51">
        <v>0.57630389404038385</v>
      </c>
    </row>
    <row r="10" spans="2:42" x14ac:dyDescent="0.25">
      <c r="B10" s="50" t="s">
        <v>125</v>
      </c>
      <c r="C10" s="50">
        <v>8735351</v>
      </c>
      <c r="D10" s="50">
        <v>2183837.75</v>
      </c>
      <c r="E10" s="50">
        <v>1095614</v>
      </c>
      <c r="F10" s="50">
        <v>1088223.75</v>
      </c>
      <c r="G10" s="51">
        <v>0.50169203275289109</v>
      </c>
      <c r="I10" s="50" t="s">
        <v>125</v>
      </c>
      <c r="J10" s="50">
        <v>47824513</v>
      </c>
      <c r="K10" s="50">
        <v>11956128.25</v>
      </c>
      <c r="L10" s="50">
        <v>0</v>
      </c>
      <c r="M10" s="50">
        <v>11956128.25</v>
      </c>
      <c r="N10" s="51">
        <v>0</v>
      </c>
      <c r="P10" s="50" t="s">
        <v>125</v>
      </c>
      <c r="Q10" s="50">
        <v>0</v>
      </c>
      <c r="R10" s="50">
        <v>0</v>
      </c>
      <c r="S10" s="50">
        <v>0</v>
      </c>
      <c r="T10" s="50">
        <v>0</v>
      </c>
      <c r="U10" s="51" t="s">
        <v>120</v>
      </c>
      <c r="W10" s="50" t="s">
        <v>125</v>
      </c>
      <c r="X10" s="50">
        <v>0</v>
      </c>
      <c r="Y10" s="50">
        <v>0</v>
      </c>
      <c r="Z10" s="50">
        <v>0</v>
      </c>
      <c r="AA10" s="50">
        <v>0</v>
      </c>
      <c r="AB10" s="51" t="s">
        <v>120</v>
      </c>
      <c r="AD10" s="50" t="s">
        <v>125</v>
      </c>
      <c r="AE10" s="50">
        <v>0</v>
      </c>
      <c r="AF10" s="50">
        <v>0</v>
      </c>
      <c r="AG10" s="50">
        <v>0</v>
      </c>
      <c r="AH10" s="50">
        <v>0</v>
      </c>
      <c r="AI10" s="52" t="s">
        <v>120</v>
      </c>
      <c r="AK10" s="50" t="s">
        <v>125</v>
      </c>
      <c r="AL10" s="50">
        <v>56559864</v>
      </c>
      <c r="AM10" s="50">
        <v>14139966</v>
      </c>
      <c r="AN10" s="50">
        <v>1095614</v>
      </c>
      <c r="AO10" s="50">
        <v>13044352</v>
      </c>
      <c r="AP10" s="51">
        <v>7.7483496070641186E-2</v>
      </c>
    </row>
    <row r="11" spans="2:42" x14ac:dyDescent="0.25">
      <c r="B11" s="50" t="s">
        <v>126</v>
      </c>
      <c r="C11" s="50">
        <v>504400</v>
      </c>
      <c r="D11" s="50">
        <v>126100</v>
      </c>
      <c r="E11" s="50">
        <v>0</v>
      </c>
      <c r="F11" s="50">
        <v>126100</v>
      </c>
      <c r="G11" s="51">
        <v>0</v>
      </c>
      <c r="I11" s="50" t="s">
        <v>126</v>
      </c>
      <c r="J11" s="50">
        <v>484999</v>
      </c>
      <c r="K11" s="50">
        <v>121249.75</v>
      </c>
      <c r="L11" s="50">
        <v>0</v>
      </c>
      <c r="M11" s="50">
        <v>121249.75</v>
      </c>
      <c r="N11" s="51">
        <v>0</v>
      </c>
      <c r="P11" s="50" t="s">
        <v>126</v>
      </c>
      <c r="Q11" s="50">
        <v>0</v>
      </c>
      <c r="R11" s="50">
        <v>0</v>
      </c>
      <c r="S11" s="50">
        <v>0</v>
      </c>
      <c r="T11" s="50">
        <v>0</v>
      </c>
      <c r="U11" s="51" t="s">
        <v>120</v>
      </c>
      <c r="W11" s="50" t="s">
        <v>126</v>
      </c>
      <c r="X11" s="50">
        <v>0</v>
      </c>
      <c r="Y11" s="50">
        <v>0</v>
      </c>
      <c r="Z11" s="50">
        <v>0</v>
      </c>
      <c r="AA11" s="50">
        <v>0</v>
      </c>
      <c r="AB11" s="51" t="s">
        <v>120</v>
      </c>
      <c r="AD11" s="50" t="s">
        <v>126</v>
      </c>
      <c r="AE11" s="50">
        <v>0</v>
      </c>
      <c r="AF11" s="50">
        <v>0</v>
      </c>
      <c r="AG11" s="50">
        <v>0</v>
      </c>
      <c r="AH11" s="50">
        <v>0</v>
      </c>
      <c r="AI11" s="52" t="s">
        <v>120</v>
      </c>
      <c r="AK11" s="50" t="s">
        <v>126</v>
      </c>
      <c r="AL11" s="50">
        <v>989399</v>
      </c>
      <c r="AM11" s="50">
        <v>247349.75</v>
      </c>
      <c r="AN11" s="50">
        <v>0</v>
      </c>
      <c r="AO11" s="50">
        <v>247349.75</v>
      </c>
      <c r="AP11" s="51">
        <v>0</v>
      </c>
    </row>
    <row r="12" spans="2:42" x14ac:dyDescent="0.25">
      <c r="B12" s="50" t="s">
        <v>127</v>
      </c>
      <c r="C12" s="50">
        <v>1541001</v>
      </c>
      <c r="D12" s="50">
        <v>385250.25</v>
      </c>
      <c r="E12" s="50">
        <v>184372</v>
      </c>
      <c r="F12" s="50">
        <v>200878.25</v>
      </c>
      <c r="G12" s="51">
        <v>0.47857723648459671</v>
      </c>
      <c r="I12" s="50" t="s">
        <v>127</v>
      </c>
      <c r="J12" s="50">
        <v>1361339</v>
      </c>
      <c r="K12" s="50">
        <v>340334.75</v>
      </c>
      <c r="L12" s="50">
        <v>32624</v>
      </c>
      <c r="M12" s="50">
        <v>307710.75</v>
      </c>
      <c r="N12" s="51">
        <v>9.585856278267206E-2</v>
      </c>
      <c r="P12" s="50" t="s">
        <v>127</v>
      </c>
      <c r="Q12" s="50">
        <v>0</v>
      </c>
      <c r="R12" s="50">
        <v>0</v>
      </c>
      <c r="S12" s="50">
        <v>0</v>
      </c>
      <c r="T12" s="50">
        <v>0</v>
      </c>
      <c r="U12" s="51" t="s">
        <v>120</v>
      </c>
      <c r="W12" s="50" t="s">
        <v>127</v>
      </c>
      <c r="X12" s="50">
        <v>0</v>
      </c>
      <c r="Y12" s="50">
        <v>0</v>
      </c>
      <c r="Z12" s="50">
        <v>0</v>
      </c>
      <c r="AA12" s="50">
        <v>0</v>
      </c>
      <c r="AB12" s="51" t="s">
        <v>120</v>
      </c>
      <c r="AD12" s="50" t="s">
        <v>127</v>
      </c>
      <c r="AE12" s="50">
        <v>0</v>
      </c>
      <c r="AF12" s="50">
        <v>0</v>
      </c>
      <c r="AG12" s="50">
        <v>0</v>
      </c>
      <c r="AH12" s="50">
        <v>0</v>
      </c>
      <c r="AI12" s="52" t="s">
        <v>120</v>
      </c>
      <c r="AK12" s="50" t="s">
        <v>127</v>
      </c>
      <c r="AL12" s="50">
        <v>2902340</v>
      </c>
      <c r="AM12" s="50">
        <v>725585</v>
      </c>
      <c r="AN12" s="50">
        <v>216996</v>
      </c>
      <c r="AO12" s="50">
        <v>508589</v>
      </c>
      <c r="AP12" s="51">
        <v>0.2990635142677977</v>
      </c>
    </row>
    <row r="13" spans="2:42" x14ac:dyDescent="0.25">
      <c r="B13" s="47" t="s">
        <v>96</v>
      </c>
      <c r="C13" s="47">
        <v>95374797</v>
      </c>
      <c r="D13" s="47">
        <v>23843699.25</v>
      </c>
      <c r="E13" s="47">
        <v>18472503</v>
      </c>
      <c r="F13" s="47">
        <v>5371196.25</v>
      </c>
      <c r="G13" s="48">
        <v>0.77473309851448491</v>
      </c>
      <c r="I13" s="47" t="s">
        <v>96</v>
      </c>
      <c r="J13" s="47">
        <v>133527913</v>
      </c>
      <c r="K13" s="47">
        <v>33381978.25</v>
      </c>
      <c r="L13" s="47">
        <v>8546391</v>
      </c>
      <c r="M13" s="47">
        <v>24835587.25</v>
      </c>
      <c r="N13" s="48">
        <v>0.25601811061032609</v>
      </c>
      <c r="P13" s="47" t="s">
        <v>96</v>
      </c>
      <c r="Q13" s="47">
        <v>26837580</v>
      </c>
      <c r="R13" s="47">
        <v>6709395</v>
      </c>
      <c r="S13" s="47">
        <v>6136110</v>
      </c>
      <c r="T13" s="47">
        <v>573285</v>
      </c>
      <c r="U13" s="48">
        <v>0.91455488907718208</v>
      </c>
      <c r="W13" s="47" t="s">
        <v>96</v>
      </c>
      <c r="X13" s="47">
        <v>62000000</v>
      </c>
      <c r="Y13" s="47">
        <v>15500000</v>
      </c>
      <c r="Z13" s="47">
        <v>0</v>
      </c>
      <c r="AA13" s="47">
        <v>15500000</v>
      </c>
      <c r="AB13" s="48">
        <v>0</v>
      </c>
      <c r="AD13" s="47" t="s">
        <v>96</v>
      </c>
      <c r="AE13" s="47">
        <v>0</v>
      </c>
      <c r="AF13" s="47">
        <v>0</v>
      </c>
      <c r="AG13" s="47">
        <v>0</v>
      </c>
      <c r="AH13" s="47">
        <v>0</v>
      </c>
      <c r="AI13" s="49" t="s">
        <v>120</v>
      </c>
      <c r="AK13" s="47" t="s">
        <v>96</v>
      </c>
      <c r="AL13" s="47">
        <v>317740290</v>
      </c>
      <c r="AM13" s="47">
        <v>79435072.5</v>
      </c>
      <c r="AN13" s="47">
        <v>33155004</v>
      </c>
      <c r="AO13" s="47">
        <v>46280068.5</v>
      </c>
      <c r="AP13" s="48">
        <v>0.41738495297527423</v>
      </c>
    </row>
    <row r="14" spans="2:42" x14ac:dyDescent="0.25">
      <c r="B14" s="50" t="s">
        <v>128</v>
      </c>
      <c r="C14" s="50">
        <v>2787243</v>
      </c>
      <c r="D14" s="50">
        <v>696810.75</v>
      </c>
      <c r="E14" s="50">
        <v>391964</v>
      </c>
      <c r="F14" s="50">
        <v>304846.75</v>
      </c>
      <c r="G14" s="51">
        <v>0.56251141360835777</v>
      </c>
      <c r="I14" s="50" t="s">
        <v>128</v>
      </c>
      <c r="J14" s="50">
        <v>3372356</v>
      </c>
      <c r="K14" s="50">
        <v>843089</v>
      </c>
      <c r="L14" s="50">
        <v>539998</v>
      </c>
      <c r="M14" s="50">
        <v>303091</v>
      </c>
      <c r="N14" s="51">
        <v>0.64049940160528718</v>
      </c>
      <c r="P14" s="50" t="s">
        <v>128</v>
      </c>
      <c r="Q14" s="50">
        <v>0</v>
      </c>
      <c r="R14" s="50">
        <v>0</v>
      </c>
      <c r="S14" s="50">
        <v>0</v>
      </c>
      <c r="T14" s="50">
        <v>0</v>
      </c>
      <c r="U14" s="51" t="s">
        <v>120</v>
      </c>
      <c r="W14" s="50" t="s">
        <v>128</v>
      </c>
      <c r="X14" s="50">
        <v>48000000</v>
      </c>
      <c r="Y14" s="50">
        <v>12000000</v>
      </c>
      <c r="Z14" s="50">
        <v>0</v>
      </c>
      <c r="AA14" s="50">
        <v>12000000</v>
      </c>
      <c r="AB14" s="51">
        <v>0</v>
      </c>
      <c r="AD14" s="50" t="s">
        <v>128</v>
      </c>
      <c r="AE14" s="50">
        <v>0</v>
      </c>
      <c r="AF14" s="50">
        <v>0</v>
      </c>
      <c r="AG14" s="50">
        <v>0</v>
      </c>
      <c r="AH14" s="50">
        <v>0</v>
      </c>
      <c r="AI14" s="52" t="s">
        <v>120</v>
      </c>
      <c r="AK14" s="50" t="s">
        <v>128</v>
      </c>
      <c r="AL14" s="50">
        <v>54159599</v>
      </c>
      <c r="AM14" s="50">
        <v>13539899.75</v>
      </c>
      <c r="AN14" s="50">
        <v>931962</v>
      </c>
      <c r="AO14" s="50">
        <v>12607937.75</v>
      </c>
      <c r="AP14" s="51">
        <v>6.8830790272283962E-2</v>
      </c>
    </row>
    <row r="15" spans="2:42" x14ac:dyDescent="0.25">
      <c r="B15" s="50" t="s">
        <v>129</v>
      </c>
      <c r="C15" s="50">
        <v>14325201</v>
      </c>
      <c r="D15" s="50">
        <v>3581300.25</v>
      </c>
      <c r="E15" s="50">
        <v>3381626</v>
      </c>
      <c r="F15" s="50">
        <v>199674.25</v>
      </c>
      <c r="G15" s="51">
        <v>0.94424531983879323</v>
      </c>
      <c r="I15" s="50" t="s">
        <v>129</v>
      </c>
      <c r="J15" s="50">
        <v>29491438</v>
      </c>
      <c r="K15" s="50">
        <v>7372859.5</v>
      </c>
      <c r="L15" s="50">
        <v>3059291</v>
      </c>
      <c r="M15" s="50">
        <v>4313568.5</v>
      </c>
      <c r="N15" s="51">
        <v>0.41493954957367629</v>
      </c>
      <c r="P15" s="50" t="s">
        <v>129</v>
      </c>
      <c r="Q15" s="50">
        <v>0</v>
      </c>
      <c r="R15" s="50">
        <v>0</v>
      </c>
      <c r="S15" s="50">
        <v>0</v>
      </c>
      <c r="T15" s="50">
        <v>0</v>
      </c>
      <c r="U15" s="51" t="s">
        <v>120</v>
      </c>
      <c r="W15" s="50" t="s">
        <v>129</v>
      </c>
      <c r="X15" s="50">
        <v>0</v>
      </c>
      <c r="Y15" s="50">
        <v>0</v>
      </c>
      <c r="Z15" s="50">
        <v>0</v>
      </c>
      <c r="AA15" s="50">
        <v>0</v>
      </c>
      <c r="AB15" s="51" t="s">
        <v>120</v>
      </c>
      <c r="AD15" s="50" t="s">
        <v>129</v>
      </c>
      <c r="AE15" s="50">
        <v>0</v>
      </c>
      <c r="AF15" s="50">
        <v>0</v>
      </c>
      <c r="AG15" s="50">
        <v>0</v>
      </c>
      <c r="AH15" s="50">
        <v>0</v>
      </c>
      <c r="AI15" s="52" t="s">
        <v>120</v>
      </c>
      <c r="AK15" s="50" t="s">
        <v>129</v>
      </c>
      <c r="AL15" s="50">
        <v>43816639</v>
      </c>
      <c r="AM15" s="50">
        <v>10954159.75</v>
      </c>
      <c r="AN15" s="50">
        <v>6440917</v>
      </c>
      <c r="AO15" s="50">
        <v>4513242.75</v>
      </c>
      <c r="AP15" s="51">
        <v>0.58798822976814813</v>
      </c>
    </row>
    <row r="16" spans="2:42" x14ac:dyDescent="0.25">
      <c r="B16" s="53" t="s">
        <v>130</v>
      </c>
      <c r="C16" s="53">
        <v>3205649</v>
      </c>
      <c r="D16" s="53">
        <v>801412.25</v>
      </c>
      <c r="E16" s="53">
        <v>358815</v>
      </c>
      <c r="F16" s="53">
        <v>442597.25</v>
      </c>
      <c r="G16" s="54">
        <v>0.44772836951269462</v>
      </c>
      <c r="I16" s="53" t="s">
        <v>130</v>
      </c>
      <c r="J16" s="53">
        <v>2378159</v>
      </c>
      <c r="K16" s="53">
        <v>594539.75</v>
      </c>
      <c r="L16" s="53">
        <v>0</v>
      </c>
      <c r="M16" s="53">
        <v>594539.75</v>
      </c>
      <c r="N16" s="54">
        <v>0</v>
      </c>
      <c r="P16" s="53" t="s">
        <v>130</v>
      </c>
      <c r="Q16" s="53">
        <v>0</v>
      </c>
      <c r="R16" s="53">
        <v>0</v>
      </c>
      <c r="S16" s="53">
        <v>0</v>
      </c>
      <c r="T16" s="53">
        <v>0</v>
      </c>
      <c r="U16" s="54" t="s">
        <v>120</v>
      </c>
      <c r="W16" s="53" t="s">
        <v>130</v>
      </c>
      <c r="X16" s="53">
        <v>0</v>
      </c>
      <c r="Y16" s="53">
        <v>0</v>
      </c>
      <c r="Z16" s="53">
        <v>0</v>
      </c>
      <c r="AA16" s="53">
        <v>0</v>
      </c>
      <c r="AB16" s="54" t="s">
        <v>120</v>
      </c>
      <c r="AD16" s="53" t="s">
        <v>130</v>
      </c>
      <c r="AE16" s="53">
        <v>0</v>
      </c>
      <c r="AF16" s="53">
        <v>0</v>
      </c>
      <c r="AG16" s="53">
        <v>0</v>
      </c>
      <c r="AH16" s="53">
        <v>0</v>
      </c>
      <c r="AI16" s="55" t="s">
        <v>120</v>
      </c>
      <c r="AK16" s="53" t="s">
        <v>130</v>
      </c>
      <c r="AL16" s="53">
        <v>5583808</v>
      </c>
      <c r="AM16" s="53">
        <v>1395952</v>
      </c>
      <c r="AN16" s="53">
        <v>358815</v>
      </c>
      <c r="AO16" s="53">
        <v>1037137</v>
      </c>
      <c r="AP16" s="54">
        <v>0.2570396403314727</v>
      </c>
    </row>
    <row r="17" spans="2:42" x14ac:dyDescent="0.25">
      <c r="B17" s="50" t="s">
        <v>131</v>
      </c>
      <c r="C17" s="50">
        <v>7468291</v>
      </c>
      <c r="D17" s="50">
        <v>1867072.75</v>
      </c>
      <c r="E17" s="50">
        <v>2554165</v>
      </c>
      <c r="F17" s="50">
        <v>-687092.25</v>
      </c>
      <c r="G17" s="51">
        <v>1.3680050763956573</v>
      </c>
      <c r="I17" s="50" t="s">
        <v>131</v>
      </c>
      <c r="J17" s="50">
        <v>8548243</v>
      </c>
      <c r="K17" s="50">
        <v>2137060.75</v>
      </c>
      <c r="L17" s="50">
        <v>0</v>
      </c>
      <c r="M17" s="50">
        <v>2137060.75</v>
      </c>
      <c r="N17" s="51">
        <v>0</v>
      </c>
      <c r="P17" s="50" t="s">
        <v>131</v>
      </c>
      <c r="Q17" s="50">
        <v>2294290</v>
      </c>
      <c r="R17" s="50">
        <v>573572.5</v>
      </c>
      <c r="S17" s="50">
        <v>0</v>
      </c>
      <c r="T17" s="50">
        <v>573572.5</v>
      </c>
      <c r="U17" s="51">
        <v>0</v>
      </c>
      <c r="W17" s="50" t="s">
        <v>131</v>
      </c>
      <c r="X17" s="50">
        <v>5000000</v>
      </c>
      <c r="Y17" s="50">
        <v>1250000</v>
      </c>
      <c r="Z17" s="50">
        <v>0</v>
      </c>
      <c r="AA17" s="50">
        <v>1250000</v>
      </c>
      <c r="AB17" s="51">
        <v>0</v>
      </c>
      <c r="AD17" s="50" t="s">
        <v>131</v>
      </c>
      <c r="AE17" s="50">
        <v>0</v>
      </c>
      <c r="AF17" s="50">
        <v>0</v>
      </c>
      <c r="AG17" s="50">
        <v>0</v>
      </c>
      <c r="AH17" s="50">
        <v>0</v>
      </c>
      <c r="AI17" s="52" t="s">
        <v>120</v>
      </c>
      <c r="AK17" s="50" t="s">
        <v>131</v>
      </c>
      <c r="AL17" s="50">
        <v>23310824</v>
      </c>
      <c r="AM17" s="50">
        <v>5827706</v>
      </c>
      <c r="AN17" s="50">
        <v>2554165</v>
      </c>
      <c r="AO17" s="50">
        <v>3273541</v>
      </c>
      <c r="AP17" s="51">
        <v>0.43827965926901596</v>
      </c>
    </row>
    <row r="18" spans="2:42" x14ac:dyDescent="0.25">
      <c r="B18" s="50" t="s">
        <v>132</v>
      </c>
      <c r="C18" s="50">
        <v>8726707</v>
      </c>
      <c r="D18" s="50">
        <v>2181676.75</v>
      </c>
      <c r="E18" s="50">
        <v>1667593</v>
      </c>
      <c r="F18" s="50">
        <v>514083.75</v>
      </c>
      <c r="G18" s="51">
        <v>0.76436300657281153</v>
      </c>
      <c r="I18" s="50" t="s">
        <v>132</v>
      </c>
      <c r="J18" s="50">
        <v>6569839</v>
      </c>
      <c r="K18" s="50">
        <v>1642459.75</v>
      </c>
      <c r="L18" s="50">
        <v>287000</v>
      </c>
      <c r="M18" s="50">
        <v>1355459.75</v>
      </c>
      <c r="N18" s="51">
        <v>0.17473791975724215</v>
      </c>
      <c r="P18" s="50" t="s">
        <v>132</v>
      </c>
      <c r="Q18" s="50">
        <v>0</v>
      </c>
      <c r="R18" s="50">
        <v>0</v>
      </c>
      <c r="S18" s="50">
        <v>0</v>
      </c>
      <c r="T18" s="50">
        <v>0</v>
      </c>
      <c r="U18" s="51" t="s">
        <v>120</v>
      </c>
      <c r="W18" s="50" t="s">
        <v>132</v>
      </c>
      <c r="X18" s="50">
        <v>0</v>
      </c>
      <c r="Y18" s="50">
        <v>0</v>
      </c>
      <c r="Z18" s="50">
        <v>0</v>
      </c>
      <c r="AA18" s="50">
        <v>0</v>
      </c>
      <c r="AB18" s="51" t="s">
        <v>120</v>
      </c>
      <c r="AD18" s="50" t="s">
        <v>132</v>
      </c>
      <c r="AE18" s="50">
        <v>0</v>
      </c>
      <c r="AF18" s="50">
        <v>0</v>
      </c>
      <c r="AG18" s="50">
        <v>0</v>
      </c>
      <c r="AH18" s="50">
        <v>0</v>
      </c>
      <c r="AI18" s="52" t="s">
        <v>120</v>
      </c>
      <c r="AK18" s="50" t="s">
        <v>132</v>
      </c>
      <c r="AL18" s="50">
        <v>15296546</v>
      </c>
      <c r="AM18" s="50">
        <v>3824136.5</v>
      </c>
      <c r="AN18" s="50">
        <v>1954593</v>
      </c>
      <c r="AO18" s="50">
        <v>1869543.5</v>
      </c>
      <c r="AP18" s="51">
        <v>0.51112009207830311</v>
      </c>
    </row>
    <row r="19" spans="2:42" x14ac:dyDescent="0.25">
      <c r="B19" s="50" t="s">
        <v>133</v>
      </c>
      <c r="C19" s="50">
        <v>2138392</v>
      </c>
      <c r="D19" s="50">
        <v>534598</v>
      </c>
      <c r="E19" s="50">
        <v>435087</v>
      </c>
      <c r="F19" s="50">
        <v>99511</v>
      </c>
      <c r="G19" s="51">
        <v>0.81385826359245639</v>
      </c>
      <c r="I19" s="50" t="s">
        <v>133</v>
      </c>
      <c r="J19" s="50">
        <v>470897</v>
      </c>
      <c r="K19" s="50">
        <v>117724.25</v>
      </c>
      <c r="L19" s="50">
        <v>0</v>
      </c>
      <c r="M19" s="50">
        <v>117724.25</v>
      </c>
      <c r="N19" s="51">
        <v>0</v>
      </c>
      <c r="P19" s="50" t="s">
        <v>133</v>
      </c>
      <c r="Q19" s="50">
        <v>0</v>
      </c>
      <c r="R19" s="50">
        <v>0</v>
      </c>
      <c r="S19" s="50">
        <v>0</v>
      </c>
      <c r="T19" s="50">
        <v>0</v>
      </c>
      <c r="U19" s="51" t="s">
        <v>120</v>
      </c>
      <c r="W19" s="50" t="s">
        <v>133</v>
      </c>
      <c r="X19" s="50">
        <v>0</v>
      </c>
      <c r="Y19" s="50">
        <v>0</v>
      </c>
      <c r="Z19" s="50">
        <v>0</v>
      </c>
      <c r="AA19" s="50">
        <v>0</v>
      </c>
      <c r="AB19" s="51" t="s">
        <v>120</v>
      </c>
      <c r="AD19" s="50" t="s">
        <v>133</v>
      </c>
      <c r="AE19" s="50">
        <v>0</v>
      </c>
      <c r="AF19" s="50">
        <v>0</v>
      </c>
      <c r="AG19" s="50">
        <v>0</v>
      </c>
      <c r="AH19" s="50">
        <v>0</v>
      </c>
      <c r="AI19" s="52" t="s">
        <v>120</v>
      </c>
      <c r="AK19" s="50" t="s">
        <v>133</v>
      </c>
      <c r="AL19" s="50">
        <v>2609289</v>
      </c>
      <c r="AM19" s="50">
        <v>652322.25</v>
      </c>
      <c r="AN19" s="50">
        <v>435087</v>
      </c>
      <c r="AO19" s="50">
        <v>217235.25</v>
      </c>
      <c r="AP19" s="51">
        <v>0.66698169501346916</v>
      </c>
    </row>
    <row r="20" spans="2:42" x14ac:dyDescent="0.25">
      <c r="B20" s="50" t="s">
        <v>134</v>
      </c>
      <c r="C20" s="50">
        <v>12166795</v>
      </c>
      <c r="D20" s="50">
        <v>3041698.75</v>
      </c>
      <c r="E20" s="50">
        <v>3612894</v>
      </c>
      <c r="F20" s="50">
        <v>-571195.25</v>
      </c>
      <c r="G20" s="51">
        <v>1.1877882383980334</v>
      </c>
      <c r="I20" s="50" t="s">
        <v>134</v>
      </c>
      <c r="J20" s="50">
        <v>24069177</v>
      </c>
      <c r="K20" s="50">
        <v>6017294.25</v>
      </c>
      <c r="L20" s="50">
        <v>1670286</v>
      </c>
      <c r="M20" s="50">
        <v>4347008.25</v>
      </c>
      <c r="N20" s="51">
        <v>0.27758090773107863</v>
      </c>
      <c r="P20" s="50" t="s">
        <v>134</v>
      </c>
      <c r="Q20" s="50">
        <v>0</v>
      </c>
      <c r="R20" s="50">
        <v>0</v>
      </c>
      <c r="S20" s="50">
        <v>0</v>
      </c>
      <c r="T20" s="50">
        <v>0</v>
      </c>
      <c r="U20" s="51" t="s">
        <v>120</v>
      </c>
      <c r="W20" s="50" t="s">
        <v>134</v>
      </c>
      <c r="X20" s="50">
        <v>4000000</v>
      </c>
      <c r="Y20" s="50">
        <v>1000000</v>
      </c>
      <c r="Z20" s="50">
        <v>0</v>
      </c>
      <c r="AA20" s="50">
        <v>1000000</v>
      </c>
      <c r="AB20" s="51">
        <v>0</v>
      </c>
      <c r="AD20" s="50" t="s">
        <v>134</v>
      </c>
      <c r="AE20" s="50">
        <v>0</v>
      </c>
      <c r="AF20" s="50">
        <v>0</v>
      </c>
      <c r="AG20" s="50">
        <v>0</v>
      </c>
      <c r="AH20" s="50">
        <v>0</v>
      </c>
      <c r="AI20" s="52" t="s">
        <v>120</v>
      </c>
      <c r="AK20" s="50" t="s">
        <v>134</v>
      </c>
      <c r="AL20" s="50">
        <v>40235972</v>
      </c>
      <c r="AM20" s="50">
        <v>10058993</v>
      </c>
      <c r="AN20" s="50">
        <v>5283180</v>
      </c>
      <c r="AO20" s="50">
        <v>4775813</v>
      </c>
      <c r="AP20" s="51">
        <v>0.5252195721778512</v>
      </c>
    </row>
    <row r="21" spans="2:42" x14ac:dyDescent="0.25">
      <c r="B21" s="50" t="s">
        <v>135</v>
      </c>
      <c r="C21" s="50">
        <v>8719078</v>
      </c>
      <c r="D21" s="50">
        <v>2179769.5</v>
      </c>
      <c r="E21" s="50">
        <v>1364980</v>
      </c>
      <c r="F21" s="50">
        <v>814789.5</v>
      </c>
      <c r="G21" s="51">
        <v>0.62620382567973354</v>
      </c>
      <c r="I21" s="50" t="s">
        <v>135</v>
      </c>
      <c r="J21" s="50">
        <v>7816898</v>
      </c>
      <c r="K21" s="50">
        <v>1954224.5</v>
      </c>
      <c r="L21" s="50">
        <v>243966</v>
      </c>
      <c r="M21" s="50">
        <v>1710258.5</v>
      </c>
      <c r="N21" s="51">
        <v>0.12484031389433507</v>
      </c>
      <c r="P21" s="50" t="s">
        <v>135</v>
      </c>
      <c r="Q21" s="50">
        <v>24543290</v>
      </c>
      <c r="R21" s="50">
        <v>6135822.5</v>
      </c>
      <c r="S21" s="50">
        <v>6136110</v>
      </c>
      <c r="T21" s="50">
        <v>-287.5</v>
      </c>
      <c r="U21" s="51">
        <v>1.0000468559838556</v>
      </c>
      <c r="W21" s="50" t="s">
        <v>135</v>
      </c>
      <c r="X21" s="50">
        <v>5000000</v>
      </c>
      <c r="Y21" s="50">
        <v>1250000</v>
      </c>
      <c r="Z21" s="50">
        <v>0</v>
      </c>
      <c r="AA21" s="50">
        <v>1250000</v>
      </c>
      <c r="AB21" s="51">
        <v>0</v>
      </c>
      <c r="AD21" s="50" t="s">
        <v>135</v>
      </c>
      <c r="AE21" s="50">
        <v>0</v>
      </c>
      <c r="AF21" s="50">
        <v>0</v>
      </c>
      <c r="AG21" s="50">
        <v>0</v>
      </c>
      <c r="AH21" s="50">
        <v>0</v>
      </c>
      <c r="AI21" s="52" t="s">
        <v>120</v>
      </c>
      <c r="AK21" s="50" t="s">
        <v>135</v>
      </c>
      <c r="AL21" s="50">
        <v>46079266</v>
      </c>
      <c r="AM21" s="50">
        <v>11519816.5</v>
      </c>
      <c r="AN21" s="50">
        <v>7745056</v>
      </c>
      <c r="AO21" s="50">
        <v>3774760.5</v>
      </c>
      <c r="AP21" s="51">
        <v>0.67232459822602209</v>
      </c>
    </row>
    <row r="22" spans="2:42" x14ac:dyDescent="0.25">
      <c r="B22" s="50" t="s">
        <v>136</v>
      </c>
      <c r="C22" s="50">
        <v>11612524</v>
      </c>
      <c r="D22" s="50">
        <v>2903131</v>
      </c>
      <c r="E22" s="50">
        <v>1005530</v>
      </c>
      <c r="F22" s="50">
        <v>1897601</v>
      </c>
      <c r="G22" s="51">
        <v>0.3463605328178439</v>
      </c>
      <c r="I22" s="50" t="s">
        <v>136</v>
      </c>
      <c r="J22" s="50">
        <v>21477243</v>
      </c>
      <c r="K22" s="50">
        <v>5369310.75</v>
      </c>
      <c r="L22" s="50">
        <v>351713</v>
      </c>
      <c r="M22" s="50">
        <v>5017597.75</v>
      </c>
      <c r="N22" s="51">
        <v>6.5504310772104224E-2</v>
      </c>
      <c r="P22" s="50" t="s">
        <v>136</v>
      </c>
      <c r="Q22" s="50">
        <v>0</v>
      </c>
      <c r="R22" s="50">
        <v>0</v>
      </c>
      <c r="S22" s="50">
        <v>0</v>
      </c>
      <c r="T22" s="50">
        <v>0</v>
      </c>
      <c r="U22" s="51" t="s">
        <v>120</v>
      </c>
      <c r="W22" s="50" t="s">
        <v>136</v>
      </c>
      <c r="X22" s="50">
        <v>0</v>
      </c>
      <c r="Y22" s="50">
        <v>0</v>
      </c>
      <c r="Z22" s="50">
        <v>0</v>
      </c>
      <c r="AA22" s="50">
        <v>0</v>
      </c>
      <c r="AB22" s="51" t="s">
        <v>120</v>
      </c>
      <c r="AD22" s="50" t="s">
        <v>136</v>
      </c>
      <c r="AE22" s="50">
        <v>0</v>
      </c>
      <c r="AF22" s="50">
        <v>0</v>
      </c>
      <c r="AG22" s="50">
        <v>0</v>
      </c>
      <c r="AH22" s="50">
        <v>0</v>
      </c>
      <c r="AI22" s="52" t="s">
        <v>120</v>
      </c>
      <c r="AK22" s="50" t="s">
        <v>136</v>
      </c>
      <c r="AL22" s="50">
        <v>33089767</v>
      </c>
      <c r="AM22" s="50">
        <v>8272441.75</v>
      </c>
      <c r="AN22" s="50">
        <v>1357243</v>
      </c>
      <c r="AO22" s="50">
        <v>6915198.75</v>
      </c>
      <c r="AP22" s="51">
        <v>0.16406800325913445</v>
      </c>
    </row>
    <row r="23" spans="2:42" x14ac:dyDescent="0.25">
      <c r="B23" s="50" t="s">
        <v>137</v>
      </c>
      <c r="C23" s="50">
        <v>3261753</v>
      </c>
      <c r="D23" s="50">
        <v>815438.25</v>
      </c>
      <c r="E23" s="50">
        <v>389720</v>
      </c>
      <c r="F23" s="50">
        <v>425718.25</v>
      </c>
      <c r="G23" s="51">
        <v>0.47792705333604352</v>
      </c>
      <c r="I23" s="50" t="s">
        <v>137</v>
      </c>
      <c r="J23" s="50">
        <v>1187249</v>
      </c>
      <c r="K23" s="50">
        <v>296812.25</v>
      </c>
      <c r="L23" s="50">
        <v>0</v>
      </c>
      <c r="M23" s="50">
        <v>296812.25</v>
      </c>
      <c r="N23" s="51">
        <v>0</v>
      </c>
      <c r="P23" s="50" t="s">
        <v>137</v>
      </c>
      <c r="Q23" s="50">
        <v>0</v>
      </c>
      <c r="R23" s="50">
        <v>0</v>
      </c>
      <c r="S23" s="50">
        <v>0</v>
      </c>
      <c r="T23" s="50">
        <v>0</v>
      </c>
      <c r="U23" s="51" t="s">
        <v>120</v>
      </c>
      <c r="W23" s="50" t="s">
        <v>137</v>
      </c>
      <c r="X23" s="50">
        <v>0</v>
      </c>
      <c r="Y23" s="50">
        <v>0</v>
      </c>
      <c r="Z23" s="50">
        <v>0</v>
      </c>
      <c r="AA23" s="50">
        <v>0</v>
      </c>
      <c r="AB23" s="51" t="s">
        <v>120</v>
      </c>
      <c r="AD23" s="50" t="s">
        <v>137</v>
      </c>
      <c r="AE23" s="50">
        <v>0</v>
      </c>
      <c r="AF23" s="50">
        <v>0</v>
      </c>
      <c r="AG23" s="50">
        <v>0</v>
      </c>
      <c r="AH23" s="50">
        <v>0</v>
      </c>
      <c r="AI23" s="52" t="s">
        <v>120</v>
      </c>
      <c r="AK23" s="50" t="s">
        <v>137</v>
      </c>
      <c r="AL23" s="50">
        <v>4449002</v>
      </c>
      <c r="AM23" s="50">
        <v>1112250.5</v>
      </c>
      <c r="AN23" s="50">
        <v>389720</v>
      </c>
      <c r="AO23" s="50">
        <v>722530.5</v>
      </c>
      <c r="AP23" s="51">
        <v>0.35038869391382604</v>
      </c>
    </row>
    <row r="24" spans="2:42" x14ac:dyDescent="0.25">
      <c r="B24" s="50" t="s">
        <v>138</v>
      </c>
      <c r="C24" s="50">
        <v>8345363</v>
      </c>
      <c r="D24" s="50">
        <v>2086340.75</v>
      </c>
      <c r="E24" s="50">
        <v>1281625</v>
      </c>
      <c r="F24" s="50">
        <v>804715.75</v>
      </c>
      <c r="G24" s="51">
        <v>0.6142932308636545</v>
      </c>
      <c r="I24" s="50" t="s">
        <v>138</v>
      </c>
      <c r="J24" s="50">
        <v>24942554</v>
      </c>
      <c r="K24" s="50">
        <v>6235638.5</v>
      </c>
      <c r="L24" s="50">
        <v>2394137</v>
      </c>
      <c r="M24" s="50">
        <v>3841501.5</v>
      </c>
      <c r="N24" s="51">
        <v>0.38394416225379324</v>
      </c>
      <c r="P24" s="50" t="s">
        <v>138</v>
      </c>
      <c r="Q24" s="50">
        <v>0</v>
      </c>
      <c r="R24" s="50">
        <v>0</v>
      </c>
      <c r="S24" s="50">
        <v>0</v>
      </c>
      <c r="T24" s="50">
        <v>0</v>
      </c>
      <c r="U24" s="51" t="s">
        <v>120</v>
      </c>
      <c r="W24" s="50" t="s">
        <v>138</v>
      </c>
      <c r="X24" s="50">
        <v>0</v>
      </c>
      <c r="Y24" s="50">
        <v>0</v>
      </c>
      <c r="Z24" s="50">
        <v>0</v>
      </c>
      <c r="AA24" s="50">
        <v>0</v>
      </c>
      <c r="AB24" s="51" t="s">
        <v>120</v>
      </c>
      <c r="AD24" s="50" t="s">
        <v>138</v>
      </c>
      <c r="AE24" s="50">
        <v>0</v>
      </c>
      <c r="AF24" s="50">
        <v>0</v>
      </c>
      <c r="AG24" s="50">
        <v>0</v>
      </c>
      <c r="AH24" s="50">
        <v>0</v>
      </c>
      <c r="AI24" s="52" t="s">
        <v>120</v>
      </c>
      <c r="AK24" s="50" t="s">
        <v>138</v>
      </c>
      <c r="AL24" s="50">
        <v>33287917</v>
      </c>
      <c r="AM24" s="50">
        <v>8321979.25</v>
      </c>
      <c r="AN24" s="50">
        <v>3675762</v>
      </c>
      <c r="AO24" s="50">
        <v>4646217.25</v>
      </c>
      <c r="AP24" s="51">
        <v>0.44169324262614568</v>
      </c>
    </row>
    <row r="25" spans="2:42" x14ac:dyDescent="0.25">
      <c r="B25" s="50" t="s">
        <v>139</v>
      </c>
      <c r="C25" s="50">
        <v>12617801</v>
      </c>
      <c r="D25" s="50">
        <v>3154450.25</v>
      </c>
      <c r="E25" s="50">
        <v>2028504</v>
      </c>
      <c r="F25" s="50">
        <v>1125946.25</v>
      </c>
      <c r="G25" s="51">
        <v>0.64306102148860966</v>
      </c>
      <c r="I25" s="50" t="s">
        <v>139</v>
      </c>
      <c r="J25" s="50">
        <v>3203860</v>
      </c>
      <c r="K25" s="50">
        <v>800965</v>
      </c>
      <c r="L25" s="50">
        <v>0</v>
      </c>
      <c r="M25" s="50">
        <v>800965</v>
      </c>
      <c r="N25" s="51">
        <v>0</v>
      </c>
      <c r="P25" s="50" t="s">
        <v>139</v>
      </c>
      <c r="Q25" s="50">
        <v>0</v>
      </c>
      <c r="R25" s="50">
        <v>0</v>
      </c>
      <c r="S25" s="50">
        <v>0</v>
      </c>
      <c r="T25" s="50">
        <v>0</v>
      </c>
      <c r="U25" s="51" t="s">
        <v>120</v>
      </c>
      <c r="W25" s="50" t="s">
        <v>139</v>
      </c>
      <c r="X25" s="50">
        <v>0</v>
      </c>
      <c r="Y25" s="50">
        <v>0</v>
      </c>
      <c r="Z25" s="50">
        <v>0</v>
      </c>
      <c r="AA25" s="50">
        <v>0</v>
      </c>
      <c r="AB25" s="51" t="s">
        <v>120</v>
      </c>
      <c r="AD25" s="50" t="s">
        <v>139</v>
      </c>
      <c r="AE25" s="50">
        <v>0</v>
      </c>
      <c r="AF25" s="50">
        <v>0</v>
      </c>
      <c r="AG25" s="50">
        <v>0</v>
      </c>
      <c r="AH25" s="50">
        <v>0</v>
      </c>
      <c r="AI25" s="52" t="s">
        <v>120</v>
      </c>
      <c r="AK25" s="50" t="s">
        <v>139</v>
      </c>
      <c r="AL25" s="50">
        <v>15821661</v>
      </c>
      <c r="AM25" s="50">
        <v>3955415.25</v>
      </c>
      <c r="AN25" s="50">
        <v>2028504</v>
      </c>
      <c r="AO25" s="50">
        <v>1926911.25</v>
      </c>
      <c r="AP25" s="51">
        <v>0.51284223571722332</v>
      </c>
    </row>
    <row r="26" spans="2:42" x14ac:dyDescent="0.25">
      <c r="B26" s="47" t="s">
        <v>97</v>
      </c>
      <c r="C26" s="47">
        <v>110273257</v>
      </c>
      <c r="D26" s="47">
        <v>27568314.25</v>
      </c>
      <c r="E26" s="47">
        <v>33525120</v>
      </c>
      <c r="F26" s="47">
        <v>-5956805.75</v>
      </c>
      <c r="G26" s="48">
        <v>1.2160743560879861</v>
      </c>
      <c r="I26" s="47" t="s">
        <v>97</v>
      </c>
      <c r="J26" s="47">
        <v>158272070</v>
      </c>
      <c r="K26" s="47">
        <v>39568017.5</v>
      </c>
      <c r="L26" s="47">
        <v>9430310</v>
      </c>
      <c r="M26" s="47">
        <v>30137707.5</v>
      </c>
      <c r="N26" s="48">
        <v>0.23833162730480495</v>
      </c>
      <c r="P26" s="47" t="s">
        <v>97</v>
      </c>
      <c r="Q26" s="47">
        <v>335098573</v>
      </c>
      <c r="R26" s="47">
        <v>83774643.25</v>
      </c>
      <c r="S26" s="47">
        <v>79412538</v>
      </c>
      <c r="T26" s="47">
        <v>4362105.25</v>
      </c>
      <c r="U26" s="48">
        <v>0.94793048253297096</v>
      </c>
      <c r="W26" s="47" t="s">
        <v>97</v>
      </c>
      <c r="X26" s="47">
        <v>0</v>
      </c>
      <c r="Y26" s="47">
        <v>0</v>
      </c>
      <c r="Z26" s="47">
        <v>0</v>
      </c>
      <c r="AA26" s="47">
        <v>0</v>
      </c>
      <c r="AB26" s="48" t="s">
        <v>120</v>
      </c>
      <c r="AD26" s="47" t="s">
        <v>97</v>
      </c>
      <c r="AE26" s="47">
        <v>0</v>
      </c>
      <c r="AF26" s="47">
        <v>0</v>
      </c>
      <c r="AG26" s="47">
        <v>0</v>
      </c>
      <c r="AH26" s="47">
        <v>0</v>
      </c>
      <c r="AI26" s="49" t="s">
        <v>120</v>
      </c>
      <c r="AK26" s="47" t="s">
        <v>97</v>
      </c>
      <c r="AL26" s="47">
        <v>603643900</v>
      </c>
      <c r="AM26" s="47">
        <v>150910975</v>
      </c>
      <c r="AN26" s="47">
        <v>122367968</v>
      </c>
      <c r="AO26" s="47">
        <v>28543007</v>
      </c>
      <c r="AP26" s="48">
        <v>0.81086195354579083</v>
      </c>
    </row>
    <row r="27" spans="2:42" x14ac:dyDescent="0.25">
      <c r="B27" s="50" t="s">
        <v>140</v>
      </c>
      <c r="C27" s="50">
        <v>19656758</v>
      </c>
      <c r="D27" s="50">
        <v>4914189.5</v>
      </c>
      <c r="E27" s="50">
        <v>6499717</v>
      </c>
      <c r="F27" s="50">
        <v>-1585527.5</v>
      </c>
      <c r="G27" s="51">
        <v>1.3226427267405947</v>
      </c>
      <c r="I27" s="50" t="s">
        <v>140</v>
      </c>
      <c r="J27" s="50">
        <v>82231770</v>
      </c>
      <c r="K27" s="50">
        <v>20557942.5</v>
      </c>
      <c r="L27" s="50">
        <v>7132958</v>
      </c>
      <c r="M27" s="50">
        <v>13424984.5</v>
      </c>
      <c r="N27" s="51">
        <v>0.34696847702536382</v>
      </c>
      <c r="P27" s="50" t="s">
        <v>140</v>
      </c>
      <c r="Q27" s="50">
        <v>335098573</v>
      </c>
      <c r="R27" s="50">
        <v>83774643.25</v>
      </c>
      <c r="S27" s="50">
        <v>79412538</v>
      </c>
      <c r="T27" s="50">
        <v>4362105.25</v>
      </c>
      <c r="U27" s="51">
        <v>0.94793048253297096</v>
      </c>
      <c r="W27" s="50" t="s">
        <v>140</v>
      </c>
      <c r="X27" s="50">
        <v>0</v>
      </c>
      <c r="Y27" s="50">
        <v>0</v>
      </c>
      <c r="Z27" s="50">
        <v>0</v>
      </c>
      <c r="AA27" s="50">
        <v>0</v>
      </c>
      <c r="AB27" s="51" t="s">
        <v>120</v>
      </c>
      <c r="AD27" s="50" t="s">
        <v>140</v>
      </c>
      <c r="AE27" s="50">
        <v>0</v>
      </c>
      <c r="AF27" s="50">
        <v>0</v>
      </c>
      <c r="AG27" s="50">
        <v>0</v>
      </c>
      <c r="AH27" s="50">
        <v>0</v>
      </c>
      <c r="AI27" s="52" t="s">
        <v>120</v>
      </c>
      <c r="AK27" s="50" t="s">
        <v>140</v>
      </c>
      <c r="AL27" s="50">
        <v>436987101</v>
      </c>
      <c r="AM27" s="50">
        <v>109246775.25</v>
      </c>
      <c r="AN27" s="50">
        <v>93045213</v>
      </c>
      <c r="AO27" s="50">
        <v>16201562.25</v>
      </c>
      <c r="AP27" s="51">
        <v>0.85169756990149692</v>
      </c>
    </row>
    <row r="28" spans="2:42" x14ac:dyDescent="0.25">
      <c r="B28" s="50" t="s">
        <v>141</v>
      </c>
      <c r="C28" s="50">
        <v>90616499</v>
      </c>
      <c r="D28" s="50">
        <v>22654124.75</v>
      </c>
      <c r="E28" s="50">
        <v>27025403</v>
      </c>
      <c r="F28" s="50">
        <v>-4371278.25</v>
      </c>
      <c r="G28" s="51">
        <v>1.1929572781221662</v>
      </c>
      <c r="I28" s="50" t="s">
        <v>141</v>
      </c>
      <c r="J28" s="50">
        <v>76040300</v>
      </c>
      <c r="K28" s="50">
        <v>19010075</v>
      </c>
      <c r="L28" s="50">
        <v>2297352</v>
      </c>
      <c r="M28" s="50">
        <v>16712723</v>
      </c>
      <c r="N28" s="51">
        <v>0.12084918128939523</v>
      </c>
      <c r="P28" s="50" t="s">
        <v>141</v>
      </c>
      <c r="Q28" s="50">
        <v>0</v>
      </c>
      <c r="R28" s="50">
        <v>0</v>
      </c>
      <c r="S28" s="50">
        <v>0</v>
      </c>
      <c r="T28" s="50">
        <v>0</v>
      </c>
      <c r="U28" s="51" t="s">
        <v>120</v>
      </c>
      <c r="W28" s="50" t="s">
        <v>141</v>
      </c>
      <c r="X28" s="50">
        <v>0</v>
      </c>
      <c r="Y28" s="50">
        <v>0</v>
      </c>
      <c r="Z28" s="50">
        <v>0</v>
      </c>
      <c r="AA28" s="50">
        <v>0</v>
      </c>
      <c r="AB28" s="51" t="s">
        <v>120</v>
      </c>
      <c r="AD28" s="50" t="s">
        <v>141</v>
      </c>
      <c r="AE28" s="50">
        <v>0</v>
      </c>
      <c r="AF28" s="50">
        <v>0</v>
      </c>
      <c r="AG28" s="50">
        <v>0</v>
      </c>
      <c r="AH28" s="50">
        <v>0</v>
      </c>
      <c r="AI28" s="52" t="s">
        <v>120</v>
      </c>
      <c r="AK28" s="50" t="s">
        <v>141</v>
      </c>
      <c r="AL28" s="50">
        <v>166656799</v>
      </c>
      <c r="AM28" s="50">
        <v>41664199.75</v>
      </c>
      <c r="AN28" s="50">
        <v>29322755</v>
      </c>
      <c r="AO28" s="50">
        <v>12341444.75</v>
      </c>
      <c r="AP28" s="51">
        <v>0.7037877884598035</v>
      </c>
    </row>
    <row r="29" spans="2:42" x14ac:dyDescent="0.25">
      <c r="B29" s="47" t="s">
        <v>98</v>
      </c>
      <c r="C29" s="47">
        <v>58231889</v>
      </c>
      <c r="D29" s="47">
        <v>14557972.25</v>
      </c>
      <c r="E29" s="47">
        <v>22996836</v>
      </c>
      <c r="F29" s="47">
        <v>-8438863.75</v>
      </c>
      <c r="G29" s="48">
        <v>1.5796730207395471</v>
      </c>
      <c r="I29" s="47" t="s">
        <v>98</v>
      </c>
      <c r="J29" s="47">
        <v>173289712</v>
      </c>
      <c r="K29" s="47">
        <v>43322428</v>
      </c>
      <c r="L29" s="47">
        <v>563441</v>
      </c>
      <c r="M29" s="47">
        <v>42758987</v>
      </c>
      <c r="N29" s="48">
        <v>1.3005757664367288E-2</v>
      </c>
      <c r="P29" s="47" t="s">
        <v>98</v>
      </c>
      <c r="Q29" s="47">
        <v>151003341</v>
      </c>
      <c r="R29" s="47">
        <v>37750835.25</v>
      </c>
      <c r="S29" s="47">
        <v>29534241</v>
      </c>
      <c r="T29" s="47">
        <v>8216594.25</v>
      </c>
      <c r="U29" s="48">
        <v>0.78234668993184731</v>
      </c>
      <c r="W29" s="47" t="s">
        <v>98</v>
      </c>
      <c r="X29" s="47">
        <v>2000000</v>
      </c>
      <c r="Y29" s="47">
        <v>500000</v>
      </c>
      <c r="Z29" s="47">
        <v>0</v>
      </c>
      <c r="AA29" s="47">
        <v>500000</v>
      </c>
      <c r="AB29" s="48">
        <v>0</v>
      </c>
      <c r="AD29" s="47" t="s">
        <v>98</v>
      </c>
      <c r="AE29" s="47">
        <v>0</v>
      </c>
      <c r="AF29" s="47">
        <v>0</v>
      </c>
      <c r="AG29" s="47">
        <v>0</v>
      </c>
      <c r="AH29" s="47">
        <v>0</v>
      </c>
      <c r="AI29" s="49" t="s">
        <v>120</v>
      </c>
      <c r="AK29" s="47" t="s">
        <v>98</v>
      </c>
      <c r="AL29" s="47">
        <v>384524942</v>
      </c>
      <c r="AM29" s="47">
        <v>96131235.5</v>
      </c>
      <c r="AN29" s="47">
        <v>53094518</v>
      </c>
      <c r="AO29" s="47">
        <v>43036717.5</v>
      </c>
      <c r="AP29" s="48">
        <v>0.55231286401182267</v>
      </c>
    </row>
    <row r="30" spans="2:42" x14ac:dyDescent="0.25">
      <c r="B30" s="50" t="s">
        <v>142</v>
      </c>
      <c r="C30" s="50">
        <v>839750</v>
      </c>
      <c r="D30" s="50">
        <v>209937.5</v>
      </c>
      <c r="E30" s="50">
        <v>158900</v>
      </c>
      <c r="F30" s="50">
        <v>51037.5</v>
      </c>
      <c r="G30" s="51">
        <v>0.7568919321226556</v>
      </c>
      <c r="I30" s="50" t="s">
        <v>142</v>
      </c>
      <c r="J30" s="50">
        <v>7930834</v>
      </c>
      <c r="K30" s="50">
        <v>1982708.5</v>
      </c>
      <c r="L30" s="50">
        <v>0</v>
      </c>
      <c r="M30" s="50">
        <v>1982708.5</v>
      </c>
      <c r="N30" s="51">
        <v>0</v>
      </c>
      <c r="P30" s="50" t="s">
        <v>142</v>
      </c>
      <c r="Q30" s="50">
        <v>0</v>
      </c>
      <c r="R30" s="50">
        <v>0</v>
      </c>
      <c r="S30" s="50">
        <v>0</v>
      </c>
      <c r="T30" s="50">
        <v>0</v>
      </c>
      <c r="U30" s="51" t="s">
        <v>120</v>
      </c>
      <c r="W30" s="50" t="s">
        <v>142</v>
      </c>
      <c r="X30" s="50">
        <v>2000000</v>
      </c>
      <c r="Y30" s="50">
        <v>500000</v>
      </c>
      <c r="Z30" s="50">
        <v>0</v>
      </c>
      <c r="AA30" s="50">
        <v>500000</v>
      </c>
      <c r="AB30" s="51">
        <v>0</v>
      </c>
      <c r="AD30" s="50" t="s">
        <v>142</v>
      </c>
      <c r="AE30" s="50">
        <v>0</v>
      </c>
      <c r="AF30" s="50">
        <v>0</v>
      </c>
      <c r="AG30" s="50">
        <v>0</v>
      </c>
      <c r="AH30" s="50">
        <v>0</v>
      </c>
      <c r="AI30" s="52" t="s">
        <v>120</v>
      </c>
      <c r="AK30" s="50" t="s">
        <v>142</v>
      </c>
      <c r="AL30" s="50">
        <v>10770584</v>
      </c>
      <c r="AM30" s="50">
        <v>2692646</v>
      </c>
      <c r="AN30" s="50">
        <v>158900</v>
      </c>
      <c r="AO30" s="50">
        <v>2533746</v>
      </c>
      <c r="AP30" s="51">
        <v>5.9012584647220617E-2</v>
      </c>
    </row>
    <row r="31" spans="2:42" x14ac:dyDescent="0.25">
      <c r="B31" s="50" t="s">
        <v>98</v>
      </c>
      <c r="C31" s="50">
        <v>52235426</v>
      </c>
      <c r="D31" s="50">
        <v>13058856.5</v>
      </c>
      <c r="E31" s="50">
        <v>22011950</v>
      </c>
      <c r="F31" s="50">
        <v>-8953093.5</v>
      </c>
      <c r="G31" s="51">
        <v>1.6855955190257279</v>
      </c>
      <c r="I31" s="50" t="s">
        <v>98</v>
      </c>
      <c r="J31" s="50">
        <v>154625157</v>
      </c>
      <c r="K31" s="50">
        <v>38656289.25</v>
      </c>
      <c r="L31" s="50">
        <v>315565</v>
      </c>
      <c r="M31" s="50">
        <v>38340724.25</v>
      </c>
      <c r="N31" s="51">
        <v>8.1633546861976675E-3</v>
      </c>
      <c r="P31" s="50" t="s">
        <v>98</v>
      </c>
      <c r="Q31" s="50">
        <v>151003341</v>
      </c>
      <c r="R31" s="50">
        <v>37750835.25</v>
      </c>
      <c r="S31" s="50">
        <v>29534241</v>
      </c>
      <c r="T31" s="50">
        <v>8216594.25</v>
      </c>
      <c r="U31" s="51">
        <v>0.78234668993184731</v>
      </c>
      <c r="W31" s="50" t="s">
        <v>98</v>
      </c>
      <c r="X31" s="50">
        <v>0</v>
      </c>
      <c r="Y31" s="50">
        <v>0</v>
      </c>
      <c r="Z31" s="50">
        <v>0</v>
      </c>
      <c r="AA31" s="50">
        <v>0</v>
      </c>
      <c r="AB31" s="51" t="s">
        <v>120</v>
      </c>
      <c r="AD31" s="50" t="s">
        <v>98</v>
      </c>
      <c r="AE31" s="50">
        <v>0</v>
      </c>
      <c r="AF31" s="50">
        <v>0</v>
      </c>
      <c r="AG31" s="50">
        <v>0</v>
      </c>
      <c r="AH31" s="50">
        <v>0</v>
      </c>
      <c r="AI31" s="52" t="s">
        <v>120</v>
      </c>
      <c r="AK31" s="50" t="s">
        <v>98</v>
      </c>
      <c r="AL31" s="50">
        <v>357863924</v>
      </c>
      <c r="AM31" s="50">
        <v>89465981</v>
      </c>
      <c r="AN31" s="50">
        <v>51861756</v>
      </c>
      <c r="AO31" s="50">
        <v>37604225</v>
      </c>
      <c r="AP31" s="51">
        <v>0.57968129807909896</v>
      </c>
    </row>
    <row r="32" spans="2:42" x14ac:dyDescent="0.25">
      <c r="B32" s="50" t="s">
        <v>143</v>
      </c>
      <c r="C32" s="50">
        <v>5156713</v>
      </c>
      <c r="D32" s="50">
        <v>1289178.25</v>
      </c>
      <c r="E32" s="50">
        <v>825986</v>
      </c>
      <c r="F32" s="50">
        <v>463192.25</v>
      </c>
      <c r="G32" s="51">
        <v>0.64070736533136519</v>
      </c>
      <c r="I32" s="50" t="s">
        <v>143</v>
      </c>
      <c r="J32" s="50">
        <v>10733721</v>
      </c>
      <c r="K32" s="50">
        <v>2683430.25</v>
      </c>
      <c r="L32" s="50">
        <v>247876</v>
      </c>
      <c r="M32" s="50">
        <v>2435554.25</v>
      </c>
      <c r="N32" s="51">
        <v>9.2372812745924737E-2</v>
      </c>
      <c r="P32" s="50" t="s">
        <v>143</v>
      </c>
      <c r="Q32" s="50">
        <v>0</v>
      </c>
      <c r="R32" s="50">
        <v>0</v>
      </c>
      <c r="S32" s="50">
        <v>0</v>
      </c>
      <c r="T32" s="50">
        <v>0</v>
      </c>
      <c r="U32" s="51" t="s">
        <v>120</v>
      </c>
      <c r="W32" s="50" t="s">
        <v>143</v>
      </c>
      <c r="X32" s="50">
        <v>0</v>
      </c>
      <c r="Y32" s="50">
        <v>0</v>
      </c>
      <c r="Z32" s="50">
        <v>0</v>
      </c>
      <c r="AA32" s="50">
        <v>0</v>
      </c>
      <c r="AB32" s="51" t="s">
        <v>120</v>
      </c>
      <c r="AD32" s="50" t="s">
        <v>143</v>
      </c>
      <c r="AE32" s="50">
        <v>0</v>
      </c>
      <c r="AF32" s="50">
        <v>0</v>
      </c>
      <c r="AG32" s="50">
        <v>0</v>
      </c>
      <c r="AH32" s="50">
        <v>0</v>
      </c>
      <c r="AI32" s="52" t="s">
        <v>120</v>
      </c>
      <c r="AK32" s="50" t="s">
        <v>143</v>
      </c>
      <c r="AL32" s="50">
        <v>15890434</v>
      </c>
      <c r="AM32" s="50">
        <v>3972608.5</v>
      </c>
      <c r="AN32" s="50">
        <v>1073862</v>
      </c>
      <c r="AO32" s="50">
        <v>2898746.5</v>
      </c>
      <c r="AP32" s="51">
        <v>0.27031659424783488</v>
      </c>
    </row>
    <row r="33" spans="2:42" x14ac:dyDescent="0.25">
      <c r="B33" s="47" t="s">
        <v>99</v>
      </c>
      <c r="C33" s="47">
        <v>27060517</v>
      </c>
      <c r="D33" s="47">
        <v>6765129.25</v>
      </c>
      <c r="E33" s="47">
        <v>5735070</v>
      </c>
      <c r="F33" s="47">
        <v>1030059.25</v>
      </c>
      <c r="G33" s="48">
        <v>0.84773990090433227</v>
      </c>
      <c r="I33" s="47" t="s">
        <v>99</v>
      </c>
      <c r="J33" s="47">
        <v>35174569</v>
      </c>
      <c r="K33" s="47">
        <v>8793642.25</v>
      </c>
      <c r="L33" s="47">
        <v>1039599</v>
      </c>
      <c r="M33" s="47">
        <v>7754043.25</v>
      </c>
      <c r="N33" s="48">
        <v>0.11822166179207484</v>
      </c>
      <c r="P33" s="47" t="s">
        <v>99</v>
      </c>
      <c r="Q33" s="47">
        <v>0</v>
      </c>
      <c r="R33" s="47">
        <v>0</v>
      </c>
      <c r="S33" s="47">
        <v>0</v>
      </c>
      <c r="T33" s="47">
        <v>0</v>
      </c>
      <c r="U33" s="48" t="s">
        <v>120</v>
      </c>
      <c r="W33" s="47" t="s">
        <v>99</v>
      </c>
      <c r="X33" s="47">
        <v>121000000</v>
      </c>
      <c r="Y33" s="47">
        <v>30250000</v>
      </c>
      <c r="Z33" s="47">
        <v>59264724</v>
      </c>
      <c r="AA33" s="47">
        <v>-29014724</v>
      </c>
      <c r="AB33" s="48">
        <v>1.9591644297520661</v>
      </c>
      <c r="AD33" s="47" t="s">
        <v>99</v>
      </c>
      <c r="AE33" s="47">
        <v>0</v>
      </c>
      <c r="AF33" s="47">
        <v>0</v>
      </c>
      <c r="AG33" s="47">
        <v>0</v>
      </c>
      <c r="AH33" s="47">
        <v>0</v>
      </c>
      <c r="AI33" s="49" t="s">
        <v>120</v>
      </c>
      <c r="AK33" s="47" t="s">
        <v>99</v>
      </c>
      <c r="AL33" s="47">
        <v>183235086</v>
      </c>
      <c r="AM33" s="47">
        <v>45808771.5</v>
      </c>
      <c r="AN33" s="47">
        <v>66039393</v>
      </c>
      <c r="AO33" s="47">
        <v>-20230621.5</v>
      </c>
      <c r="AP33" s="48">
        <v>1.4416320463865746</v>
      </c>
    </row>
    <row r="34" spans="2:42" x14ac:dyDescent="0.25">
      <c r="B34" s="50" t="s">
        <v>144</v>
      </c>
      <c r="C34" s="50">
        <v>7156610</v>
      </c>
      <c r="D34" s="50">
        <v>1789152.5</v>
      </c>
      <c r="E34" s="50">
        <v>2135569</v>
      </c>
      <c r="F34" s="50">
        <v>-346416.5</v>
      </c>
      <c r="G34" s="51">
        <v>1.1936204431986652</v>
      </c>
      <c r="I34" s="50" t="s">
        <v>144</v>
      </c>
      <c r="J34" s="50">
        <v>4962791</v>
      </c>
      <c r="K34" s="50">
        <v>1240697.75</v>
      </c>
      <c r="L34" s="50">
        <v>93775</v>
      </c>
      <c r="M34" s="50">
        <v>1146922.75</v>
      </c>
      <c r="N34" s="51">
        <v>7.5582469622436241E-2</v>
      </c>
      <c r="P34" s="50" t="s">
        <v>144</v>
      </c>
      <c r="Q34" s="50">
        <v>0</v>
      </c>
      <c r="R34" s="50">
        <v>0</v>
      </c>
      <c r="S34" s="50">
        <v>0</v>
      </c>
      <c r="T34" s="50">
        <v>0</v>
      </c>
      <c r="U34" s="51" t="s">
        <v>120</v>
      </c>
      <c r="W34" s="50" t="s">
        <v>144</v>
      </c>
      <c r="X34" s="50">
        <v>5000000</v>
      </c>
      <c r="Y34" s="50">
        <v>1250000</v>
      </c>
      <c r="Z34" s="50">
        <v>0</v>
      </c>
      <c r="AA34" s="50">
        <v>1250000</v>
      </c>
      <c r="AB34" s="51">
        <v>0</v>
      </c>
      <c r="AD34" s="50" t="s">
        <v>144</v>
      </c>
      <c r="AE34" s="50">
        <v>0</v>
      </c>
      <c r="AF34" s="50">
        <v>0</v>
      </c>
      <c r="AG34" s="50">
        <v>0</v>
      </c>
      <c r="AH34" s="50">
        <v>0</v>
      </c>
      <c r="AI34" s="52" t="s">
        <v>120</v>
      </c>
      <c r="AK34" s="50" t="s">
        <v>144</v>
      </c>
      <c r="AL34" s="50">
        <v>17119401</v>
      </c>
      <c r="AM34" s="50">
        <v>4279850.25</v>
      </c>
      <c r="AN34" s="50">
        <v>2229344</v>
      </c>
      <c r="AO34" s="50">
        <v>2050506.25</v>
      </c>
      <c r="AP34" s="51">
        <v>0.52089299152464508</v>
      </c>
    </row>
    <row r="35" spans="2:42" x14ac:dyDescent="0.25">
      <c r="B35" s="50" t="s">
        <v>145</v>
      </c>
      <c r="C35" s="50">
        <v>6308141</v>
      </c>
      <c r="D35" s="50">
        <v>1577035.25</v>
      </c>
      <c r="E35" s="50">
        <v>837313</v>
      </c>
      <c r="F35" s="50">
        <v>739722.25</v>
      </c>
      <c r="G35" s="51">
        <v>0.5309412075601988</v>
      </c>
      <c r="I35" s="50" t="s">
        <v>145</v>
      </c>
      <c r="J35" s="50">
        <v>10736878</v>
      </c>
      <c r="K35" s="50">
        <v>2684219.5</v>
      </c>
      <c r="L35" s="50">
        <v>0</v>
      </c>
      <c r="M35" s="50">
        <v>2684219.5</v>
      </c>
      <c r="N35" s="51">
        <v>0</v>
      </c>
      <c r="P35" s="50" t="s">
        <v>145</v>
      </c>
      <c r="Q35" s="50">
        <v>0</v>
      </c>
      <c r="R35" s="50">
        <v>0</v>
      </c>
      <c r="S35" s="50">
        <v>0</v>
      </c>
      <c r="T35" s="50">
        <v>0</v>
      </c>
      <c r="U35" s="51" t="s">
        <v>120</v>
      </c>
      <c r="W35" s="50" t="s">
        <v>145</v>
      </c>
      <c r="X35" s="50">
        <v>90000000</v>
      </c>
      <c r="Y35" s="50">
        <v>22500000</v>
      </c>
      <c r="Z35" s="50">
        <v>27996444</v>
      </c>
      <c r="AA35" s="50">
        <v>-5496444</v>
      </c>
      <c r="AB35" s="51">
        <v>1.2442864</v>
      </c>
      <c r="AD35" s="50" t="s">
        <v>145</v>
      </c>
      <c r="AE35" s="50">
        <v>0</v>
      </c>
      <c r="AF35" s="50">
        <v>0</v>
      </c>
      <c r="AG35" s="50">
        <v>0</v>
      </c>
      <c r="AH35" s="50">
        <v>0</v>
      </c>
      <c r="AI35" s="52" t="s">
        <v>120</v>
      </c>
      <c r="AK35" s="50" t="s">
        <v>145</v>
      </c>
      <c r="AL35" s="50">
        <v>107045019</v>
      </c>
      <c r="AM35" s="50">
        <v>26761254.75</v>
      </c>
      <c r="AN35" s="50">
        <v>28833757</v>
      </c>
      <c r="AO35" s="50">
        <v>-2072502.25</v>
      </c>
      <c r="AP35" s="51">
        <v>1.077444135910705</v>
      </c>
    </row>
    <row r="36" spans="2:42" x14ac:dyDescent="0.25">
      <c r="B36" s="50" t="s">
        <v>146</v>
      </c>
      <c r="C36" s="50">
        <v>0</v>
      </c>
      <c r="D36" s="50">
        <v>0</v>
      </c>
      <c r="E36" s="50">
        <v>0</v>
      </c>
      <c r="F36" s="50">
        <v>0</v>
      </c>
      <c r="G36" s="51" t="s">
        <v>120</v>
      </c>
      <c r="I36" s="50" t="s">
        <v>146</v>
      </c>
      <c r="J36" s="50">
        <v>4270511</v>
      </c>
      <c r="K36" s="50">
        <v>1067627.75</v>
      </c>
      <c r="L36" s="50">
        <v>394454</v>
      </c>
      <c r="M36" s="50">
        <v>673173.75</v>
      </c>
      <c r="N36" s="51">
        <v>0.36946772880341489</v>
      </c>
      <c r="P36" s="50" t="s">
        <v>146</v>
      </c>
      <c r="Q36" s="50">
        <v>0</v>
      </c>
      <c r="R36" s="50">
        <v>0</v>
      </c>
      <c r="S36" s="50">
        <v>0</v>
      </c>
      <c r="T36" s="50">
        <v>0</v>
      </c>
      <c r="U36" s="51" t="s">
        <v>120</v>
      </c>
      <c r="W36" s="50" t="s">
        <v>146</v>
      </c>
      <c r="X36" s="50">
        <v>0</v>
      </c>
      <c r="Y36" s="50">
        <v>0</v>
      </c>
      <c r="Z36" s="50">
        <v>0</v>
      </c>
      <c r="AA36" s="50">
        <v>0</v>
      </c>
      <c r="AB36" s="51" t="s">
        <v>120</v>
      </c>
      <c r="AD36" s="50" t="s">
        <v>146</v>
      </c>
      <c r="AE36" s="50">
        <v>0</v>
      </c>
      <c r="AF36" s="50">
        <v>0</v>
      </c>
      <c r="AG36" s="50">
        <v>0</v>
      </c>
      <c r="AH36" s="50">
        <v>0</v>
      </c>
      <c r="AI36" s="52" t="s">
        <v>120</v>
      </c>
      <c r="AK36" s="50" t="s">
        <v>146</v>
      </c>
      <c r="AL36" s="50">
        <v>4270511</v>
      </c>
      <c r="AM36" s="50">
        <v>1067627.75</v>
      </c>
      <c r="AN36" s="50">
        <v>394454</v>
      </c>
      <c r="AO36" s="50">
        <v>673173.75</v>
      </c>
      <c r="AP36" s="51">
        <v>0.36946772880341489</v>
      </c>
    </row>
    <row r="37" spans="2:42" x14ac:dyDescent="0.25">
      <c r="B37" s="50" t="s">
        <v>147</v>
      </c>
      <c r="C37" s="50">
        <v>13595766</v>
      </c>
      <c r="D37" s="50">
        <v>3398941.5</v>
      </c>
      <c r="E37" s="50">
        <v>2762188</v>
      </c>
      <c r="F37" s="50">
        <v>636753.5</v>
      </c>
      <c r="G37" s="51">
        <v>0.81266123585828121</v>
      </c>
      <c r="I37" s="50" t="s">
        <v>147</v>
      </c>
      <c r="J37" s="50">
        <v>15204389</v>
      </c>
      <c r="K37" s="50">
        <v>3801097.25</v>
      </c>
      <c r="L37" s="50">
        <v>551370</v>
      </c>
      <c r="M37" s="50">
        <v>3249727.25</v>
      </c>
      <c r="N37" s="51">
        <v>0.14505548365014864</v>
      </c>
      <c r="P37" s="50" t="s">
        <v>147</v>
      </c>
      <c r="Q37" s="50">
        <v>0</v>
      </c>
      <c r="R37" s="50">
        <v>0</v>
      </c>
      <c r="S37" s="50">
        <v>0</v>
      </c>
      <c r="T37" s="50">
        <v>0</v>
      </c>
      <c r="U37" s="51" t="s">
        <v>120</v>
      </c>
      <c r="W37" s="50" t="s">
        <v>147</v>
      </c>
      <c r="X37" s="50">
        <v>26000000</v>
      </c>
      <c r="Y37" s="50">
        <v>6500000</v>
      </c>
      <c r="Z37" s="50">
        <v>31268280</v>
      </c>
      <c r="AA37" s="50">
        <v>-24768280</v>
      </c>
      <c r="AB37" s="51">
        <v>4.8105046153846152</v>
      </c>
      <c r="AD37" s="50" t="s">
        <v>147</v>
      </c>
      <c r="AE37" s="50">
        <v>0</v>
      </c>
      <c r="AF37" s="50">
        <v>0</v>
      </c>
      <c r="AG37" s="50">
        <v>0</v>
      </c>
      <c r="AH37" s="50">
        <v>0</v>
      </c>
      <c r="AI37" s="52" t="s">
        <v>120</v>
      </c>
      <c r="AK37" s="50" t="s">
        <v>147</v>
      </c>
      <c r="AL37" s="50">
        <v>54800155</v>
      </c>
      <c r="AM37" s="50">
        <v>13700038.75</v>
      </c>
      <c r="AN37" s="50">
        <v>34581838</v>
      </c>
      <c r="AO37" s="50">
        <v>-20881799.25</v>
      </c>
      <c r="AP37" s="51">
        <v>2.5242146121666993</v>
      </c>
    </row>
    <row r="38" spans="2:42" x14ac:dyDescent="0.25">
      <c r="B38" s="47" t="s">
        <v>148</v>
      </c>
      <c r="C38" s="47">
        <v>67112855</v>
      </c>
      <c r="D38" s="47">
        <v>16778213.75</v>
      </c>
      <c r="E38" s="47">
        <v>15943293</v>
      </c>
      <c r="F38" s="47">
        <v>834920.75</v>
      </c>
      <c r="G38" s="48">
        <v>0.95023780466499297</v>
      </c>
      <c r="I38" s="47" t="s">
        <v>148</v>
      </c>
      <c r="J38" s="47">
        <v>57010879</v>
      </c>
      <c r="K38" s="47">
        <v>14252719.75</v>
      </c>
      <c r="L38" s="47">
        <v>7340370</v>
      </c>
      <c r="M38" s="47">
        <v>6912349.75</v>
      </c>
      <c r="N38" s="48">
        <v>0.51501538855417406</v>
      </c>
      <c r="P38" s="47" t="s">
        <v>148</v>
      </c>
      <c r="Q38" s="47">
        <v>210058380</v>
      </c>
      <c r="R38" s="47">
        <v>52514595</v>
      </c>
      <c r="S38" s="47">
        <v>49088065</v>
      </c>
      <c r="T38" s="47">
        <v>3426530</v>
      </c>
      <c r="U38" s="48">
        <v>0.93475090115424098</v>
      </c>
      <c r="W38" s="47" t="s">
        <v>148</v>
      </c>
      <c r="X38" s="47">
        <v>7400000</v>
      </c>
      <c r="Y38" s="47">
        <v>1850000</v>
      </c>
      <c r="Z38" s="47">
        <v>0</v>
      </c>
      <c r="AA38" s="47">
        <v>1850000</v>
      </c>
      <c r="AB38" s="48">
        <v>0</v>
      </c>
      <c r="AD38" s="47" t="s">
        <v>148</v>
      </c>
      <c r="AE38" s="47">
        <v>0</v>
      </c>
      <c r="AF38" s="47">
        <v>0</v>
      </c>
      <c r="AG38" s="47">
        <v>0</v>
      </c>
      <c r="AH38" s="47">
        <v>0</v>
      </c>
      <c r="AI38" s="49" t="s">
        <v>120</v>
      </c>
      <c r="AK38" s="47" t="s">
        <v>148</v>
      </c>
      <c r="AL38" s="47">
        <v>341582114</v>
      </c>
      <c r="AM38" s="47">
        <v>85395528.5</v>
      </c>
      <c r="AN38" s="47">
        <v>72371728</v>
      </c>
      <c r="AO38" s="47">
        <v>13023800.5</v>
      </c>
      <c r="AP38" s="48">
        <v>0.84748849584085661</v>
      </c>
    </row>
    <row r="39" spans="2:42" x14ac:dyDescent="0.25">
      <c r="B39" s="50" t="s">
        <v>149</v>
      </c>
      <c r="C39" s="50">
        <v>1700723</v>
      </c>
      <c r="D39" s="50">
        <v>425180.75</v>
      </c>
      <c r="E39" s="50">
        <v>0</v>
      </c>
      <c r="F39" s="50">
        <v>425180.75</v>
      </c>
      <c r="G39" s="51">
        <v>0</v>
      </c>
      <c r="I39" s="50" t="s">
        <v>149</v>
      </c>
      <c r="J39" s="50">
        <v>519609</v>
      </c>
      <c r="K39" s="50">
        <v>129902.25</v>
      </c>
      <c r="L39" s="50">
        <v>0</v>
      </c>
      <c r="M39" s="50">
        <v>129902.25</v>
      </c>
      <c r="N39" s="51">
        <v>0</v>
      </c>
      <c r="P39" s="50" t="s">
        <v>149</v>
      </c>
      <c r="Q39" s="50">
        <v>0</v>
      </c>
      <c r="R39" s="50">
        <v>0</v>
      </c>
      <c r="S39" s="50">
        <v>0</v>
      </c>
      <c r="T39" s="50">
        <v>0</v>
      </c>
      <c r="U39" s="51" t="s">
        <v>120</v>
      </c>
      <c r="W39" s="50" t="s">
        <v>149</v>
      </c>
      <c r="X39" s="50">
        <v>0</v>
      </c>
      <c r="Y39" s="50">
        <v>0</v>
      </c>
      <c r="Z39" s="50">
        <v>0</v>
      </c>
      <c r="AA39" s="50">
        <v>0</v>
      </c>
      <c r="AB39" s="51" t="s">
        <v>120</v>
      </c>
      <c r="AD39" s="50" t="s">
        <v>149</v>
      </c>
      <c r="AE39" s="50">
        <v>0</v>
      </c>
      <c r="AF39" s="50">
        <v>0</v>
      </c>
      <c r="AG39" s="50">
        <v>0</v>
      </c>
      <c r="AH39" s="50">
        <v>0</v>
      </c>
      <c r="AI39" s="52" t="s">
        <v>120</v>
      </c>
      <c r="AK39" s="50" t="s">
        <v>149</v>
      </c>
      <c r="AL39" s="50">
        <v>2220332</v>
      </c>
      <c r="AM39" s="50">
        <v>555083</v>
      </c>
      <c r="AN39" s="50">
        <v>0</v>
      </c>
      <c r="AO39" s="50">
        <v>555083</v>
      </c>
      <c r="AP39" s="51">
        <v>0</v>
      </c>
    </row>
    <row r="40" spans="2:42" x14ac:dyDescent="0.25">
      <c r="B40" s="50" t="s">
        <v>150</v>
      </c>
      <c r="C40" s="50">
        <v>19260428</v>
      </c>
      <c r="D40" s="50">
        <v>4815107</v>
      </c>
      <c r="E40" s="50">
        <v>3445425</v>
      </c>
      <c r="F40" s="50">
        <v>1369682</v>
      </c>
      <c r="G40" s="51">
        <v>0.71554484666695883</v>
      </c>
      <c r="I40" s="50" t="s">
        <v>150</v>
      </c>
      <c r="J40" s="50">
        <v>21839171</v>
      </c>
      <c r="K40" s="50">
        <v>5459792.75</v>
      </c>
      <c r="L40" s="50">
        <v>5019699</v>
      </c>
      <c r="M40" s="50">
        <v>440093.75</v>
      </c>
      <c r="N40" s="51">
        <v>0.9193936894399517</v>
      </c>
      <c r="P40" s="50" t="s">
        <v>150</v>
      </c>
      <c r="Q40" s="50">
        <v>36310750</v>
      </c>
      <c r="R40" s="50">
        <v>9077687.5</v>
      </c>
      <c r="S40" s="50">
        <v>2448900</v>
      </c>
      <c r="T40" s="50">
        <v>6628787.5</v>
      </c>
      <c r="U40" s="51">
        <v>0.26977134870527325</v>
      </c>
      <c r="W40" s="50" t="s">
        <v>150</v>
      </c>
      <c r="X40" s="50">
        <v>0</v>
      </c>
      <c r="Y40" s="50">
        <v>0</v>
      </c>
      <c r="Z40" s="50">
        <v>0</v>
      </c>
      <c r="AA40" s="50">
        <v>0</v>
      </c>
      <c r="AB40" s="51" t="s">
        <v>120</v>
      </c>
      <c r="AD40" s="50" t="s">
        <v>150</v>
      </c>
      <c r="AE40" s="50">
        <v>0</v>
      </c>
      <c r="AF40" s="50">
        <v>0</v>
      </c>
      <c r="AG40" s="50">
        <v>0</v>
      </c>
      <c r="AH40" s="50">
        <v>0</v>
      </c>
      <c r="AI40" s="52" t="s">
        <v>120</v>
      </c>
      <c r="AK40" s="50" t="s">
        <v>150</v>
      </c>
      <c r="AL40" s="50">
        <v>77410349</v>
      </c>
      <c r="AM40" s="50">
        <v>19352587.25</v>
      </c>
      <c r="AN40" s="50">
        <v>10914024</v>
      </c>
      <c r="AO40" s="50">
        <v>8438563.25</v>
      </c>
      <c r="AP40" s="51">
        <v>0.56395684251468758</v>
      </c>
    </row>
    <row r="41" spans="2:42" x14ac:dyDescent="0.25">
      <c r="B41" s="50" t="s">
        <v>151</v>
      </c>
      <c r="C41" s="50">
        <v>5502013</v>
      </c>
      <c r="D41" s="50">
        <v>1375503.25</v>
      </c>
      <c r="E41" s="50">
        <v>1187787</v>
      </c>
      <c r="F41" s="50">
        <v>187716.25</v>
      </c>
      <c r="G41" s="51">
        <v>0.86352903928071412</v>
      </c>
      <c r="I41" s="50" t="s">
        <v>151</v>
      </c>
      <c r="J41" s="50">
        <v>14148990</v>
      </c>
      <c r="K41" s="50">
        <v>3537247.5</v>
      </c>
      <c r="L41" s="50">
        <v>528151</v>
      </c>
      <c r="M41" s="50">
        <v>3009096.5</v>
      </c>
      <c r="N41" s="51">
        <v>0.1493112935976349</v>
      </c>
      <c r="P41" s="50" t="s">
        <v>151</v>
      </c>
      <c r="Q41" s="50">
        <v>6710500</v>
      </c>
      <c r="R41" s="50">
        <v>1677625</v>
      </c>
      <c r="S41" s="50">
        <v>964458</v>
      </c>
      <c r="T41" s="50">
        <v>713167</v>
      </c>
      <c r="U41" s="51">
        <v>0.57489486625437747</v>
      </c>
      <c r="W41" s="50" t="s">
        <v>151</v>
      </c>
      <c r="X41" s="50">
        <v>0</v>
      </c>
      <c r="Y41" s="50">
        <v>0</v>
      </c>
      <c r="Z41" s="50">
        <v>0</v>
      </c>
      <c r="AA41" s="50">
        <v>0</v>
      </c>
      <c r="AB41" s="51" t="s">
        <v>120</v>
      </c>
      <c r="AD41" s="50" t="s">
        <v>151</v>
      </c>
      <c r="AE41" s="50">
        <v>0</v>
      </c>
      <c r="AF41" s="50">
        <v>0</v>
      </c>
      <c r="AG41" s="50">
        <v>0</v>
      </c>
      <c r="AH41" s="50">
        <v>0</v>
      </c>
      <c r="AI41" s="52" t="s">
        <v>120</v>
      </c>
      <c r="AK41" s="50" t="s">
        <v>151</v>
      </c>
      <c r="AL41" s="50">
        <v>26361503</v>
      </c>
      <c r="AM41" s="50">
        <v>6590375.75</v>
      </c>
      <c r="AN41" s="50">
        <v>2680396</v>
      </c>
      <c r="AO41" s="50">
        <v>3909979.75</v>
      </c>
      <c r="AP41" s="51">
        <v>0.40671368396559182</v>
      </c>
    </row>
    <row r="42" spans="2:42" x14ac:dyDescent="0.25">
      <c r="B42" s="50" t="s">
        <v>152</v>
      </c>
      <c r="C42" s="50">
        <v>3349730</v>
      </c>
      <c r="D42" s="50">
        <v>837432.5</v>
      </c>
      <c r="E42" s="50">
        <v>329048</v>
      </c>
      <c r="F42" s="50">
        <v>508384.5</v>
      </c>
      <c r="G42" s="51">
        <v>0.39292480289456166</v>
      </c>
      <c r="I42" s="50" t="s">
        <v>152</v>
      </c>
      <c r="J42" s="50">
        <v>4755369</v>
      </c>
      <c r="K42" s="50">
        <v>1188842.25</v>
      </c>
      <c r="L42" s="50">
        <v>81084</v>
      </c>
      <c r="M42" s="50">
        <v>1107758.25</v>
      </c>
      <c r="N42" s="51">
        <v>6.8204170906611031E-2</v>
      </c>
      <c r="P42" s="50" t="s">
        <v>152</v>
      </c>
      <c r="Q42" s="50">
        <v>0</v>
      </c>
      <c r="R42" s="50">
        <v>0</v>
      </c>
      <c r="S42" s="50">
        <v>0</v>
      </c>
      <c r="T42" s="50">
        <v>0</v>
      </c>
      <c r="U42" s="51" t="s">
        <v>120</v>
      </c>
      <c r="W42" s="50" t="s">
        <v>152</v>
      </c>
      <c r="X42" s="50">
        <v>7400000</v>
      </c>
      <c r="Y42" s="50">
        <v>1850000</v>
      </c>
      <c r="Z42" s="50">
        <v>0</v>
      </c>
      <c r="AA42" s="50">
        <v>1850000</v>
      </c>
      <c r="AB42" s="51">
        <v>0</v>
      </c>
      <c r="AD42" s="50" t="s">
        <v>152</v>
      </c>
      <c r="AE42" s="50">
        <v>0</v>
      </c>
      <c r="AF42" s="50">
        <v>0</v>
      </c>
      <c r="AG42" s="50">
        <v>0</v>
      </c>
      <c r="AH42" s="50">
        <v>0</v>
      </c>
      <c r="AI42" s="52" t="s">
        <v>120</v>
      </c>
      <c r="AK42" s="50" t="s">
        <v>152</v>
      </c>
      <c r="AL42" s="50">
        <v>15505099</v>
      </c>
      <c r="AM42" s="50">
        <v>3876274.75</v>
      </c>
      <c r="AN42" s="50">
        <v>410132</v>
      </c>
      <c r="AO42" s="50">
        <v>3466142.75</v>
      </c>
      <c r="AP42" s="51">
        <v>0.1058057094637061</v>
      </c>
    </row>
    <row r="43" spans="2:42" x14ac:dyDescent="0.25">
      <c r="B43" s="50" t="s">
        <v>153</v>
      </c>
      <c r="C43" s="50">
        <v>819639</v>
      </c>
      <c r="D43" s="50">
        <v>204909.75</v>
      </c>
      <c r="E43" s="50">
        <v>232902</v>
      </c>
      <c r="F43" s="50">
        <v>-27992.25</v>
      </c>
      <c r="G43" s="51">
        <v>1.1366077016833021</v>
      </c>
      <c r="I43" s="50" t="s">
        <v>153</v>
      </c>
      <c r="J43" s="50">
        <v>1176476</v>
      </c>
      <c r="K43" s="50">
        <v>294119</v>
      </c>
      <c r="L43" s="50">
        <v>0</v>
      </c>
      <c r="M43" s="50">
        <v>294119</v>
      </c>
      <c r="N43" s="51">
        <v>0</v>
      </c>
      <c r="P43" s="50" t="s">
        <v>153</v>
      </c>
      <c r="Q43" s="50">
        <v>0</v>
      </c>
      <c r="R43" s="50">
        <v>0</v>
      </c>
      <c r="S43" s="50">
        <v>0</v>
      </c>
      <c r="T43" s="50">
        <v>0</v>
      </c>
      <c r="U43" s="51" t="s">
        <v>120</v>
      </c>
      <c r="W43" s="50" t="s">
        <v>153</v>
      </c>
      <c r="X43" s="50">
        <v>0</v>
      </c>
      <c r="Y43" s="50">
        <v>0</v>
      </c>
      <c r="Z43" s="50">
        <v>0</v>
      </c>
      <c r="AA43" s="50">
        <v>0</v>
      </c>
      <c r="AB43" s="51" t="s">
        <v>120</v>
      </c>
      <c r="AD43" s="50" t="s">
        <v>153</v>
      </c>
      <c r="AE43" s="50">
        <v>0</v>
      </c>
      <c r="AF43" s="50">
        <v>0</v>
      </c>
      <c r="AG43" s="50">
        <v>0</v>
      </c>
      <c r="AH43" s="50">
        <v>0</v>
      </c>
      <c r="AI43" s="52" t="s">
        <v>120</v>
      </c>
      <c r="AK43" s="50" t="s">
        <v>153</v>
      </c>
      <c r="AL43" s="50">
        <v>1996115</v>
      </c>
      <c r="AM43" s="50">
        <v>499028.75</v>
      </c>
      <c r="AN43" s="50">
        <v>232902</v>
      </c>
      <c r="AO43" s="50">
        <v>266126.75</v>
      </c>
      <c r="AP43" s="51">
        <v>0.46671058531196852</v>
      </c>
    </row>
    <row r="44" spans="2:42" x14ac:dyDescent="0.25">
      <c r="B44" s="50" t="s">
        <v>154</v>
      </c>
      <c r="C44" s="50">
        <v>31903951</v>
      </c>
      <c r="D44" s="50">
        <v>7975987.75</v>
      </c>
      <c r="E44" s="50">
        <v>9534842</v>
      </c>
      <c r="F44" s="50">
        <v>-1558854.25</v>
      </c>
      <c r="G44" s="51">
        <v>1.1954434107549876</v>
      </c>
      <c r="I44" s="50" t="s">
        <v>154</v>
      </c>
      <c r="J44" s="50">
        <v>10346360</v>
      </c>
      <c r="K44" s="50">
        <v>2586590</v>
      </c>
      <c r="L44" s="50">
        <v>1002324</v>
      </c>
      <c r="M44" s="50">
        <v>1584266</v>
      </c>
      <c r="N44" s="51">
        <v>0.3875078771664624</v>
      </c>
      <c r="P44" s="50" t="s">
        <v>154</v>
      </c>
      <c r="Q44" s="50">
        <v>167037130</v>
      </c>
      <c r="R44" s="50">
        <v>41759282.5</v>
      </c>
      <c r="S44" s="50">
        <v>45674707</v>
      </c>
      <c r="T44" s="50">
        <v>-3915424.5</v>
      </c>
      <c r="U44" s="51">
        <v>1.0937617761991001</v>
      </c>
      <c r="W44" s="50" t="s">
        <v>154</v>
      </c>
      <c r="X44" s="50">
        <v>0</v>
      </c>
      <c r="Y44" s="50">
        <v>0</v>
      </c>
      <c r="Z44" s="50">
        <v>0</v>
      </c>
      <c r="AA44" s="50">
        <v>0</v>
      </c>
      <c r="AB44" s="51" t="s">
        <v>120</v>
      </c>
      <c r="AD44" s="50" t="s">
        <v>154</v>
      </c>
      <c r="AE44" s="50">
        <v>0</v>
      </c>
      <c r="AF44" s="50">
        <v>0</v>
      </c>
      <c r="AG44" s="50">
        <v>0</v>
      </c>
      <c r="AH44" s="50">
        <v>0</v>
      </c>
      <c r="AI44" s="52" t="s">
        <v>120</v>
      </c>
      <c r="AK44" s="50" t="s">
        <v>154</v>
      </c>
      <c r="AL44" s="50">
        <v>209287441</v>
      </c>
      <c r="AM44" s="50">
        <v>52321860.25</v>
      </c>
      <c r="AN44" s="50">
        <v>56211873</v>
      </c>
      <c r="AO44" s="50">
        <v>-3890012.75</v>
      </c>
      <c r="AP44" s="51">
        <v>1.0743477531458756</v>
      </c>
    </row>
    <row r="45" spans="2:42" x14ac:dyDescent="0.25">
      <c r="B45" s="50" t="s">
        <v>155</v>
      </c>
      <c r="C45" s="50">
        <v>4576371</v>
      </c>
      <c r="D45" s="50">
        <v>1144092.75</v>
      </c>
      <c r="E45" s="50">
        <v>1213289</v>
      </c>
      <c r="F45" s="50">
        <v>-69196.25</v>
      </c>
      <c r="G45" s="51">
        <v>1.0604813289831616</v>
      </c>
      <c r="I45" s="50" t="s">
        <v>155</v>
      </c>
      <c r="J45" s="50">
        <v>4224904</v>
      </c>
      <c r="K45" s="50">
        <v>1056226</v>
      </c>
      <c r="L45" s="50">
        <v>709112</v>
      </c>
      <c r="M45" s="50">
        <v>347114</v>
      </c>
      <c r="N45" s="51">
        <v>0.67136389371214111</v>
      </c>
      <c r="P45" s="50" t="s">
        <v>155</v>
      </c>
      <c r="Q45" s="50">
        <v>0</v>
      </c>
      <c r="R45" s="50">
        <v>0</v>
      </c>
      <c r="S45" s="50">
        <v>0</v>
      </c>
      <c r="T45" s="50">
        <v>0</v>
      </c>
      <c r="U45" s="51" t="s">
        <v>120</v>
      </c>
      <c r="W45" s="50" t="s">
        <v>155</v>
      </c>
      <c r="X45" s="50">
        <v>0</v>
      </c>
      <c r="Y45" s="50">
        <v>0</v>
      </c>
      <c r="Z45" s="50">
        <v>0</v>
      </c>
      <c r="AA45" s="50">
        <v>0</v>
      </c>
      <c r="AB45" s="51" t="s">
        <v>120</v>
      </c>
      <c r="AD45" s="50" t="s">
        <v>155</v>
      </c>
      <c r="AE45" s="50">
        <v>0</v>
      </c>
      <c r="AF45" s="50">
        <v>0</v>
      </c>
      <c r="AG45" s="50">
        <v>0</v>
      </c>
      <c r="AH45" s="50">
        <v>0</v>
      </c>
      <c r="AI45" s="52" t="s">
        <v>120</v>
      </c>
      <c r="AK45" s="50" t="s">
        <v>155</v>
      </c>
      <c r="AL45" s="50">
        <v>8801275</v>
      </c>
      <c r="AM45" s="50">
        <v>2200318.75</v>
      </c>
      <c r="AN45" s="50">
        <v>1922401</v>
      </c>
      <c r="AO45" s="50">
        <v>277917.75</v>
      </c>
      <c r="AP45" s="51">
        <v>0.87369205029953045</v>
      </c>
    </row>
    <row r="46" spans="2:42" x14ac:dyDescent="0.25">
      <c r="B46" s="56" t="s">
        <v>101</v>
      </c>
      <c r="C46" s="56">
        <v>398254998</v>
      </c>
      <c r="D46" s="56">
        <v>99563749.5</v>
      </c>
      <c r="E46" s="56">
        <v>104666181</v>
      </c>
      <c r="F46" s="56">
        <v>-5102431.5</v>
      </c>
      <c r="G46" s="57">
        <v>1.0512478841508475</v>
      </c>
      <c r="I46" s="56" t="s">
        <v>101</v>
      </c>
      <c r="J46" s="56">
        <v>415953428</v>
      </c>
      <c r="K46" s="56">
        <v>103988357</v>
      </c>
      <c r="L46" s="56">
        <v>209305665</v>
      </c>
      <c r="M46" s="56">
        <v>-105317308</v>
      </c>
      <c r="N46" s="57">
        <v>2.0127798057238273</v>
      </c>
      <c r="P46" s="56" t="s">
        <v>101</v>
      </c>
      <c r="Q46" s="56">
        <v>580128</v>
      </c>
      <c r="R46" s="56">
        <v>145032</v>
      </c>
      <c r="S46" s="56">
        <v>145038</v>
      </c>
      <c r="T46" s="56">
        <v>-6</v>
      </c>
      <c r="U46" s="57">
        <v>1.0000413701803741</v>
      </c>
      <c r="W46" s="56" t="s">
        <v>101</v>
      </c>
      <c r="X46" s="56">
        <v>53666375</v>
      </c>
      <c r="Y46" s="56">
        <v>13416593.75</v>
      </c>
      <c r="Z46" s="56">
        <v>4256964</v>
      </c>
      <c r="AA46" s="56">
        <v>9159629.75</v>
      </c>
      <c r="AB46" s="57">
        <v>0.31729096664345224</v>
      </c>
      <c r="AD46" s="56" t="s">
        <v>101</v>
      </c>
      <c r="AE46" s="56">
        <v>7760000</v>
      </c>
      <c r="AF46" s="56">
        <v>1940000</v>
      </c>
      <c r="AG46" s="56">
        <v>922756</v>
      </c>
      <c r="AH46" s="56">
        <v>1017244</v>
      </c>
      <c r="AI46" s="58">
        <v>0.47564742268041238</v>
      </c>
      <c r="AK46" s="56" t="s">
        <v>101</v>
      </c>
      <c r="AL46" s="56">
        <v>876214929</v>
      </c>
      <c r="AM46" s="56">
        <v>219053732.25</v>
      </c>
      <c r="AN46" s="56">
        <v>319296604</v>
      </c>
      <c r="AO46" s="56">
        <v>-100242871.75</v>
      </c>
      <c r="AP46" s="57">
        <v>1.4576177302270092</v>
      </c>
    </row>
    <row r="47" spans="2:42" x14ac:dyDescent="0.25">
      <c r="B47" s="53" t="s">
        <v>156</v>
      </c>
      <c r="C47" s="53">
        <v>37336147</v>
      </c>
      <c r="D47" s="53">
        <v>9334036.75</v>
      </c>
      <c r="E47" s="53">
        <v>7497010</v>
      </c>
      <c r="F47" s="53">
        <v>1837026.75</v>
      </c>
      <c r="G47" s="54">
        <v>0.80319053811310526</v>
      </c>
      <c r="I47" s="53" t="s">
        <v>156</v>
      </c>
      <c r="J47" s="53">
        <v>61924567</v>
      </c>
      <c r="K47" s="53">
        <v>15481141.75</v>
      </c>
      <c r="L47" s="53">
        <v>3075264</v>
      </c>
      <c r="M47" s="53">
        <v>12405877.75</v>
      </c>
      <c r="N47" s="54">
        <v>0.1986458137042767</v>
      </c>
      <c r="P47" s="53" t="s">
        <v>156</v>
      </c>
      <c r="Q47" s="53">
        <v>0</v>
      </c>
      <c r="R47" s="53">
        <v>0</v>
      </c>
      <c r="S47" s="53">
        <v>0</v>
      </c>
      <c r="T47" s="53">
        <v>0</v>
      </c>
      <c r="U47" s="54" t="s">
        <v>120</v>
      </c>
      <c r="W47" s="53" t="s">
        <v>156</v>
      </c>
      <c r="X47" s="53">
        <v>0</v>
      </c>
      <c r="Y47" s="53">
        <v>0</v>
      </c>
      <c r="Z47" s="53">
        <v>0</v>
      </c>
      <c r="AA47" s="53">
        <v>0</v>
      </c>
      <c r="AB47" s="54" t="s">
        <v>120</v>
      </c>
      <c r="AD47" s="53" t="s">
        <v>156</v>
      </c>
      <c r="AE47" s="53">
        <v>0</v>
      </c>
      <c r="AF47" s="53">
        <v>0</v>
      </c>
      <c r="AG47" s="53">
        <v>0</v>
      </c>
      <c r="AH47" s="53">
        <v>0</v>
      </c>
      <c r="AI47" s="55" t="s">
        <v>120</v>
      </c>
      <c r="AK47" s="53" t="s">
        <v>156</v>
      </c>
      <c r="AL47" s="53">
        <v>99260714</v>
      </c>
      <c r="AM47" s="53">
        <v>24815178.5</v>
      </c>
      <c r="AN47" s="53">
        <v>10572274</v>
      </c>
      <c r="AO47" s="53">
        <v>14242904.5</v>
      </c>
      <c r="AP47" s="54">
        <v>0.42604061864797788</v>
      </c>
    </row>
    <row r="48" spans="2:42" x14ac:dyDescent="0.25">
      <c r="B48" s="50" t="s">
        <v>157</v>
      </c>
      <c r="C48" s="50">
        <v>1670591</v>
      </c>
      <c r="D48" s="50">
        <v>417647.75</v>
      </c>
      <c r="E48" s="50">
        <v>292111</v>
      </c>
      <c r="F48" s="50">
        <v>125536.75</v>
      </c>
      <c r="G48" s="51">
        <v>0.69941954673525719</v>
      </c>
      <c r="I48" s="50" t="s">
        <v>157</v>
      </c>
      <c r="J48" s="50">
        <v>1748919</v>
      </c>
      <c r="K48" s="50">
        <v>437229.75</v>
      </c>
      <c r="L48" s="50">
        <v>0</v>
      </c>
      <c r="M48" s="50">
        <v>437229.75</v>
      </c>
      <c r="N48" s="51">
        <v>0</v>
      </c>
      <c r="P48" s="50" t="s">
        <v>157</v>
      </c>
      <c r="Q48" s="50">
        <v>0</v>
      </c>
      <c r="R48" s="50">
        <v>0</v>
      </c>
      <c r="S48" s="50">
        <v>0</v>
      </c>
      <c r="T48" s="50">
        <v>0</v>
      </c>
      <c r="U48" s="51" t="s">
        <v>120</v>
      </c>
      <c r="W48" s="50" t="s">
        <v>157</v>
      </c>
      <c r="X48" s="50">
        <v>0</v>
      </c>
      <c r="Y48" s="50">
        <v>0</v>
      </c>
      <c r="Z48" s="50">
        <v>0</v>
      </c>
      <c r="AA48" s="50">
        <v>0</v>
      </c>
      <c r="AB48" s="51" t="s">
        <v>120</v>
      </c>
      <c r="AD48" s="50" t="s">
        <v>157</v>
      </c>
      <c r="AE48" s="50">
        <v>0</v>
      </c>
      <c r="AF48" s="50">
        <v>0</v>
      </c>
      <c r="AG48" s="50">
        <v>0</v>
      </c>
      <c r="AH48" s="50">
        <v>0</v>
      </c>
      <c r="AI48" s="52" t="s">
        <v>120</v>
      </c>
      <c r="AK48" s="50" t="s">
        <v>157</v>
      </c>
      <c r="AL48" s="50">
        <v>3419510</v>
      </c>
      <c r="AM48" s="50">
        <v>854877.5</v>
      </c>
      <c r="AN48" s="50">
        <v>292111</v>
      </c>
      <c r="AO48" s="50">
        <v>562766.5</v>
      </c>
      <c r="AP48" s="51">
        <v>0.34169924930764933</v>
      </c>
    </row>
    <row r="49" spans="2:42" x14ac:dyDescent="0.25">
      <c r="B49" s="50" t="s">
        <v>158</v>
      </c>
      <c r="C49" s="50">
        <v>14734896</v>
      </c>
      <c r="D49" s="50">
        <v>3683724</v>
      </c>
      <c r="E49" s="50">
        <v>8969304</v>
      </c>
      <c r="F49" s="50">
        <v>-5285580</v>
      </c>
      <c r="G49" s="51">
        <v>2.4348469103548473</v>
      </c>
      <c r="I49" s="50" t="s">
        <v>158</v>
      </c>
      <c r="J49" s="50">
        <v>14408459</v>
      </c>
      <c r="K49" s="50">
        <v>3602114.75</v>
      </c>
      <c r="L49" s="50">
        <v>1362493</v>
      </c>
      <c r="M49" s="50">
        <v>2239621.75</v>
      </c>
      <c r="N49" s="51">
        <v>0.37824808329606935</v>
      </c>
      <c r="P49" s="50" t="s">
        <v>158</v>
      </c>
      <c r="Q49" s="50">
        <v>0</v>
      </c>
      <c r="R49" s="50">
        <v>0</v>
      </c>
      <c r="S49" s="50">
        <v>0</v>
      </c>
      <c r="T49" s="50">
        <v>0</v>
      </c>
      <c r="U49" s="51" t="s">
        <v>120</v>
      </c>
      <c r="W49" s="50" t="s">
        <v>158</v>
      </c>
      <c r="X49" s="50">
        <v>0</v>
      </c>
      <c r="Y49" s="50">
        <v>0</v>
      </c>
      <c r="Z49" s="50">
        <v>0</v>
      </c>
      <c r="AA49" s="50">
        <v>0</v>
      </c>
      <c r="AB49" s="51" t="s">
        <v>120</v>
      </c>
      <c r="AD49" s="50" t="s">
        <v>158</v>
      </c>
      <c r="AE49" s="50">
        <v>0</v>
      </c>
      <c r="AF49" s="50">
        <v>0</v>
      </c>
      <c r="AG49" s="50">
        <v>0</v>
      </c>
      <c r="AH49" s="50">
        <v>0</v>
      </c>
      <c r="AI49" s="52" t="s">
        <v>120</v>
      </c>
      <c r="AK49" s="50" t="s">
        <v>158</v>
      </c>
      <c r="AL49" s="50">
        <v>29143355</v>
      </c>
      <c r="AM49" s="50">
        <v>7285838.75</v>
      </c>
      <c r="AN49" s="50">
        <v>10331797</v>
      </c>
      <c r="AO49" s="50">
        <v>-3045958.25</v>
      </c>
      <c r="AP49" s="51">
        <v>1.4180655590270921</v>
      </c>
    </row>
    <row r="50" spans="2:42" x14ac:dyDescent="0.25">
      <c r="B50" s="50" t="s">
        <v>159</v>
      </c>
      <c r="C50" s="50">
        <v>1328898</v>
      </c>
      <c r="D50" s="50">
        <v>332224.5</v>
      </c>
      <c r="E50" s="50">
        <v>207280</v>
      </c>
      <c r="F50" s="50">
        <v>124944.5</v>
      </c>
      <c r="G50" s="51">
        <v>0.62391545476026</v>
      </c>
      <c r="I50" s="50" t="s">
        <v>159</v>
      </c>
      <c r="J50" s="50">
        <v>822614</v>
      </c>
      <c r="K50" s="50">
        <v>205653.5</v>
      </c>
      <c r="L50" s="50">
        <v>0</v>
      </c>
      <c r="M50" s="50">
        <v>205653.5</v>
      </c>
      <c r="N50" s="51">
        <v>0</v>
      </c>
      <c r="P50" s="50" t="s">
        <v>159</v>
      </c>
      <c r="Q50" s="50">
        <v>580128</v>
      </c>
      <c r="R50" s="50">
        <v>145032</v>
      </c>
      <c r="S50" s="50">
        <v>145038</v>
      </c>
      <c r="T50" s="50">
        <v>-6</v>
      </c>
      <c r="U50" s="51">
        <v>1.0000413701803741</v>
      </c>
      <c r="W50" s="50" t="s">
        <v>159</v>
      </c>
      <c r="X50" s="50">
        <v>0</v>
      </c>
      <c r="Y50" s="50">
        <v>0</v>
      </c>
      <c r="Z50" s="50">
        <v>0</v>
      </c>
      <c r="AA50" s="50">
        <v>0</v>
      </c>
      <c r="AB50" s="51" t="s">
        <v>120</v>
      </c>
      <c r="AD50" s="50" t="s">
        <v>159</v>
      </c>
      <c r="AE50" s="50">
        <v>0</v>
      </c>
      <c r="AF50" s="50">
        <v>0</v>
      </c>
      <c r="AG50" s="50">
        <v>0</v>
      </c>
      <c r="AH50" s="50">
        <v>0</v>
      </c>
      <c r="AI50" s="52" t="s">
        <v>120</v>
      </c>
      <c r="AK50" s="50" t="s">
        <v>159</v>
      </c>
      <c r="AL50" s="50">
        <v>2731640</v>
      </c>
      <c r="AM50" s="50">
        <v>682910</v>
      </c>
      <c r="AN50" s="50">
        <v>352318</v>
      </c>
      <c r="AO50" s="50">
        <v>330592</v>
      </c>
      <c r="AP50" s="51">
        <v>0.51590692770643276</v>
      </c>
    </row>
    <row r="51" spans="2:42" x14ac:dyDescent="0.25">
      <c r="B51" s="50" t="s">
        <v>160</v>
      </c>
      <c r="C51" s="50">
        <v>123105235</v>
      </c>
      <c r="D51" s="50">
        <v>30776308.75</v>
      </c>
      <c r="E51" s="50">
        <v>31454671</v>
      </c>
      <c r="F51" s="50">
        <v>-678362.25</v>
      </c>
      <c r="G51" s="51">
        <v>1.0220417027756781</v>
      </c>
      <c r="I51" s="50" t="s">
        <v>160</v>
      </c>
      <c r="J51" s="50">
        <v>65874510</v>
      </c>
      <c r="K51" s="50">
        <v>16468627.5</v>
      </c>
      <c r="L51" s="50">
        <v>3245523</v>
      </c>
      <c r="M51" s="50">
        <v>13223104.5</v>
      </c>
      <c r="N51" s="51">
        <v>0.1970730712076644</v>
      </c>
      <c r="P51" s="50" t="s">
        <v>160</v>
      </c>
      <c r="Q51" s="50">
        <v>0</v>
      </c>
      <c r="R51" s="50">
        <v>0</v>
      </c>
      <c r="S51" s="50">
        <v>0</v>
      </c>
      <c r="T51" s="50">
        <v>0</v>
      </c>
      <c r="U51" s="51" t="s">
        <v>120</v>
      </c>
      <c r="W51" s="50" t="s">
        <v>160</v>
      </c>
      <c r="X51" s="50">
        <v>3000000</v>
      </c>
      <c r="Y51" s="50">
        <v>750000</v>
      </c>
      <c r="Z51" s="50">
        <v>0</v>
      </c>
      <c r="AA51" s="50">
        <v>750000</v>
      </c>
      <c r="AB51" s="51">
        <v>0</v>
      </c>
      <c r="AD51" s="50" t="s">
        <v>160</v>
      </c>
      <c r="AE51" s="50">
        <v>0</v>
      </c>
      <c r="AF51" s="50">
        <v>0</v>
      </c>
      <c r="AG51" s="50">
        <v>0</v>
      </c>
      <c r="AH51" s="50">
        <v>0</v>
      </c>
      <c r="AI51" s="52" t="s">
        <v>120</v>
      </c>
      <c r="AK51" s="50" t="s">
        <v>160</v>
      </c>
      <c r="AL51" s="50">
        <v>191979745</v>
      </c>
      <c r="AM51" s="50">
        <v>47994936.25</v>
      </c>
      <c r="AN51" s="50">
        <v>34700194</v>
      </c>
      <c r="AO51" s="50">
        <v>13294742.25</v>
      </c>
      <c r="AP51" s="51">
        <v>0.72299698074919305</v>
      </c>
    </row>
    <row r="52" spans="2:42" x14ac:dyDescent="0.25">
      <c r="B52" s="53" t="s">
        <v>161</v>
      </c>
      <c r="C52" s="53">
        <v>4113882</v>
      </c>
      <c r="D52" s="53">
        <v>1028470.5</v>
      </c>
      <c r="E52" s="53">
        <v>732819</v>
      </c>
      <c r="F52" s="53">
        <v>295651.5</v>
      </c>
      <c r="G52" s="54">
        <v>0.71253283395099809</v>
      </c>
      <c r="I52" s="53" t="s">
        <v>161</v>
      </c>
      <c r="J52" s="53">
        <v>1068682</v>
      </c>
      <c r="K52" s="53">
        <v>267170.5</v>
      </c>
      <c r="L52" s="53">
        <v>0</v>
      </c>
      <c r="M52" s="53">
        <v>267170.5</v>
      </c>
      <c r="N52" s="54">
        <v>0</v>
      </c>
      <c r="P52" s="53" t="s">
        <v>161</v>
      </c>
      <c r="Q52" s="53">
        <v>0</v>
      </c>
      <c r="R52" s="53">
        <v>0</v>
      </c>
      <c r="S52" s="53">
        <v>0</v>
      </c>
      <c r="T52" s="53">
        <v>0</v>
      </c>
      <c r="U52" s="54" t="s">
        <v>120</v>
      </c>
      <c r="W52" s="53" t="s">
        <v>161</v>
      </c>
      <c r="X52" s="53">
        <v>0</v>
      </c>
      <c r="Y52" s="53">
        <v>0</v>
      </c>
      <c r="Z52" s="53">
        <v>0</v>
      </c>
      <c r="AA52" s="53">
        <v>0</v>
      </c>
      <c r="AB52" s="54" t="s">
        <v>120</v>
      </c>
      <c r="AD52" s="53" t="s">
        <v>161</v>
      </c>
      <c r="AE52" s="53">
        <v>0</v>
      </c>
      <c r="AF52" s="53">
        <v>0</v>
      </c>
      <c r="AG52" s="53">
        <v>0</v>
      </c>
      <c r="AH52" s="53">
        <v>0</v>
      </c>
      <c r="AI52" s="55" t="s">
        <v>120</v>
      </c>
      <c r="AK52" s="53" t="s">
        <v>161</v>
      </c>
      <c r="AL52" s="53">
        <v>5182564</v>
      </c>
      <c r="AM52" s="53">
        <v>1295641</v>
      </c>
      <c r="AN52" s="53">
        <v>732819</v>
      </c>
      <c r="AO52" s="53">
        <v>562822</v>
      </c>
      <c r="AP52" s="54">
        <v>0.56560343490210641</v>
      </c>
    </row>
    <row r="53" spans="2:42" x14ac:dyDescent="0.25">
      <c r="B53" s="53" t="s">
        <v>162</v>
      </c>
      <c r="C53" s="53">
        <v>6519635</v>
      </c>
      <c r="D53" s="53">
        <v>1629908.75</v>
      </c>
      <c r="E53" s="53">
        <v>4719766</v>
      </c>
      <c r="F53" s="53">
        <v>-3089857.25</v>
      </c>
      <c r="G53" s="54">
        <v>2.8957240704425939</v>
      </c>
      <c r="I53" s="53" t="s">
        <v>162</v>
      </c>
      <c r="J53" s="53">
        <v>4432446</v>
      </c>
      <c r="K53" s="53">
        <v>1108111.5</v>
      </c>
      <c r="L53" s="53">
        <v>1261385</v>
      </c>
      <c r="M53" s="53">
        <v>-153273.5</v>
      </c>
      <c r="N53" s="54">
        <v>1.1383195644120649</v>
      </c>
      <c r="P53" s="53" t="s">
        <v>162</v>
      </c>
      <c r="Q53" s="53">
        <v>0</v>
      </c>
      <c r="R53" s="53">
        <v>0</v>
      </c>
      <c r="S53" s="53">
        <v>0</v>
      </c>
      <c r="T53" s="53">
        <v>0</v>
      </c>
      <c r="U53" s="54" t="s">
        <v>120</v>
      </c>
      <c r="W53" s="53" t="s">
        <v>162</v>
      </c>
      <c r="X53" s="53"/>
      <c r="Y53" s="53">
        <v>0</v>
      </c>
      <c r="Z53" s="53">
        <v>0</v>
      </c>
      <c r="AA53" s="53">
        <v>0</v>
      </c>
      <c r="AB53" s="54" t="s">
        <v>120</v>
      </c>
      <c r="AD53" s="53" t="s">
        <v>162</v>
      </c>
      <c r="AE53" s="53">
        <v>0</v>
      </c>
      <c r="AF53" s="53">
        <v>0</v>
      </c>
      <c r="AG53" s="53">
        <v>0</v>
      </c>
      <c r="AH53" s="53">
        <v>0</v>
      </c>
      <c r="AI53" s="55" t="s">
        <v>120</v>
      </c>
      <c r="AK53" s="53" t="s">
        <v>162</v>
      </c>
      <c r="AL53" s="53">
        <v>10952081</v>
      </c>
      <c r="AM53" s="53">
        <v>2738020.25</v>
      </c>
      <c r="AN53" s="53">
        <v>5981151</v>
      </c>
      <c r="AO53" s="53">
        <v>-3243130.75</v>
      </c>
      <c r="AP53" s="54">
        <v>2.184480191481418</v>
      </c>
    </row>
    <row r="54" spans="2:42" x14ac:dyDescent="0.25">
      <c r="B54" s="50" t="s">
        <v>163</v>
      </c>
      <c r="C54" s="50">
        <v>1470809</v>
      </c>
      <c r="D54" s="50">
        <v>367702.25</v>
      </c>
      <c r="E54" s="50">
        <v>317861</v>
      </c>
      <c r="F54" s="50">
        <v>49841.25</v>
      </c>
      <c r="G54" s="51">
        <v>0.86445214844347562</v>
      </c>
      <c r="I54" s="50" t="s">
        <v>163</v>
      </c>
      <c r="J54" s="50">
        <v>346764</v>
      </c>
      <c r="K54" s="50">
        <v>86691</v>
      </c>
      <c r="L54" s="50">
        <v>0</v>
      </c>
      <c r="M54" s="50">
        <v>86691</v>
      </c>
      <c r="N54" s="51">
        <v>0</v>
      </c>
      <c r="P54" s="50" t="s">
        <v>163</v>
      </c>
      <c r="Q54" s="50">
        <v>0</v>
      </c>
      <c r="R54" s="50">
        <v>0</v>
      </c>
      <c r="S54" s="50">
        <v>0</v>
      </c>
      <c r="T54" s="50">
        <v>0</v>
      </c>
      <c r="U54" s="51" t="s">
        <v>120</v>
      </c>
      <c r="W54" s="50" t="s">
        <v>163</v>
      </c>
      <c r="X54" s="50">
        <v>0</v>
      </c>
      <c r="Y54" s="50">
        <v>0</v>
      </c>
      <c r="Z54" s="50">
        <v>0</v>
      </c>
      <c r="AA54" s="50">
        <v>0</v>
      </c>
      <c r="AB54" s="51" t="s">
        <v>120</v>
      </c>
      <c r="AD54" s="50" t="s">
        <v>163</v>
      </c>
      <c r="AE54" s="50">
        <v>0</v>
      </c>
      <c r="AF54" s="50">
        <v>0</v>
      </c>
      <c r="AG54" s="50">
        <v>0</v>
      </c>
      <c r="AH54" s="50">
        <v>0</v>
      </c>
      <c r="AI54" s="52" t="s">
        <v>120</v>
      </c>
      <c r="AK54" s="50" t="s">
        <v>163</v>
      </c>
      <c r="AL54" s="50">
        <v>1817573</v>
      </c>
      <c r="AM54" s="50">
        <v>454393.25</v>
      </c>
      <c r="AN54" s="50">
        <v>317861</v>
      </c>
      <c r="AO54" s="50">
        <v>136532.25</v>
      </c>
      <c r="AP54" s="51">
        <v>0.69952843709716195</v>
      </c>
    </row>
    <row r="55" spans="2:42" x14ac:dyDescent="0.25">
      <c r="B55" s="50" t="s">
        <v>164</v>
      </c>
      <c r="C55" s="50">
        <v>4545916</v>
      </c>
      <c r="D55" s="50">
        <v>1136479</v>
      </c>
      <c r="E55" s="50">
        <v>1137660</v>
      </c>
      <c r="F55" s="50">
        <v>-1181</v>
      </c>
      <c r="G55" s="51">
        <v>1.0010391745030045</v>
      </c>
      <c r="I55" s="50" t="s">
        <v>164</v>
      </c>
      <c r="J55" s="50">
        <v>17958354</v>
      </c>
      <c r="K55" s="50">
        <v>4489588.5</v>
      </c>
      <c r="L55" s="50">
        <v>0</v>
      </c>
      <c r="M55" s="50">
        <v>4489588.5</v>
      </c>
      <c r="N55" s="51">
        <v>0</v>
      </c>
      <c r="P55" s="50" t="s">
        <v>164</v>
      </c>
      <c r="Q55" s="50">
        <v>0</v>
      </c>
      <c r="R55" s="50">
        <v>0</v>
      </c>
      <c r="S55" s="50">
        <v>0</v>
      </c>
      <c r="T55" s="50">
        <v>0</v>
      </c>
      <c r="U55" s="51" t="s">
        <v>120</v>
      </c>
      <c r="W55" s="50" t="s">
        <v>164</v>
      </c>
      <c r="X55" s="50">
        <v>0</v>
      </c>
      <c r="Y55" s="50">
        <v>0</v>
      </c>
      <c r="Z55" s="50">
        <v>0</v>
      </c>
      <c r="AA55" s="50">
        <v>0</v>
      </c>
      <c r="AB55" s="51" t="s">
        <v>120</v>
      </c>
      <c r="AD55" s="50" t="s">
        <v>164</v>
      </c>
      <c r="AE55" s="50">
        <v>0</v>
      </c>
      <c r="AF55" s="50">
        <v>0</v>
      </c>
      <c r="AG55" s="50">
        <v>0</v>
      </c>
      <c r="AH55" s="50">
        <v>0</v>
      </c>
      <c r="AI55" s="52" t="s">
        <v>120</v>
      </c>
      <c r="AK55" s="50" t="s">
        <v>164</v>
      </c>
      <c r="AL55" s="50">
        <v>22504270</v>
      </c>
      <c r="AM55" s="50">
        <v>5626067.5</v>
      </c>
      <c r="AN55" s="50">
        <v>1137660</v>
      </c>
      <c r="AO55" s="50">
        <v>4488407.5</v>
      </c>
      <c r="AP55" s="51">
        <v>0.2022122912673906</v>
      </c>
    </row>
    <row r="56" spans="2:42" x14ac:dyDescent="0.25">
      <c r="B56" s="50" t="s">
        <v>165</v>
      </c>
      <c r="C56" s="50">
        <v>18272486</v>
      </c>
      <c r="D56" s="50">
        <v>4568121.5</v>
      </c>
      <c r="E56" s="50">
        <v>1519691</v>
      </c>
      <c r="F56" s="50">
        <v>3048430.5</v>
      </c>
      <c r="G56" s="51">
        <v>0.33267306922550111</v>
      </c>
      <c r="I56" s="50" t="s">
        <v>165</v>
      </c>
      <c r="J56" s="50">
        <v>15486946</v>
      </c>
      <c r="K56" s="50">
        <v>3871736.5</v>
      </c>
      <c r="L56" s="50">
        <v>4582197</v>
      </c>
      <c r="M56" s="50">
        <v>-710460.5</v>
      </c>
      <c r="N56" s="51">
        <v>1.1834991869927098</v>
      </c>
      <c r="P56" s="50" t="s">
        <v>165</v>
      </c>
      <c r="Q56" s="50">
        <v>0</v>
      </c>
      <c r="R56" s="50">
        <v>0</v>
      </c>
      <c r="S56" s="50">
        <v>0</v>
      </c>
      <c r="T56" s="50">
        <v>0</v>
      </c>
      <c r="U56" s="51" t="s">
        <v>120</v>
      </c>
      <c r="W56" s="50" t="s">
        <v>165</v>
      </c>
      <c r="X56" s="50">
        <v>0</v>
      </c>
      <c r="Y56" s="50">
        <v>0</v>
      </c>
      <c r="Z56" s="50">
        <v>0</v>
      </c>
      <c r="AA56" s="50">
        <v>0</v>
      </c>
      <c r="AB56" s="51" t="s">
        <v>120</v>
      </c>
      <c r="AD56" s="50" t="s">
        <v>165</v>
      </c>
      <c r="AE56" s="50">
        <v>0</v>
      </c>
      <c r="AF56" s="50">
        <v>0</v>
      </c>
      <c r="AG56" s="50">
        <v>0</v>
      </c>
      <c r="AH56" s="50">
        <v>0</v>
      </c>
      <c r="AI56" s="52" t="s">
        <v>120</v>
      </c>
      <c r="AK56" s="50" t="s">
        <v>165</v>
      </c>
      <c r="AL56" s="50">
        <v>33759432</v>
      </c>
      <c r="AM56" s="50">
        <v>8439858</v>
      </c>
      <c r="AN56" s="50">
        <v>6101888</v>
      </c>
      <c r="AO56" s="50">
        <v>2337970</v>
      </c>
      <c r="AP56" s="51">
        <v>0.72298467580852666</v>
      </c>
    </row>
    <row r="57" spans="2:42" x14ac:dyDescent="0.25">
      <c r="B57" s="50" t="s">
        <v>166</v>
      </c>
      <c r="C57" s="50">
        <v>165764228</v>
      </c>
      <c r="D57" s="50">
        <v>41441057</v>
      </c>
      <c r="E57" s="50">
        <v>33741510</v>
      </c>
      <c r="F57" s="50">
        <v>7699547</v>
      </c>
      <c r="G57" s="51">
        <v>0.81420485968782119</v>
      </c>
      <c r="I57" s="50" t="s">
        <v>166</v>
      </c>
      <c r="J57" s="50">
        <v>69307083</v>
      </c>
      <c r="K57" s="50">
        <v>17326770.75</v>
      </c>
      <c r="L57" s="50">
        <v>14066763</v>
      </c>
      <c r="M57" s="50">
        <v>3260007.75</v>
      </c>
      <c r="N57" s="51">
        <v>0.81185139475571355</v>
      </c>
      <c r="P57" s="50" t="s">
        <v>166</v>
      </c>
      <c r="Q57" s="50">
        <v>0</v>
      </c>
      <c r="R57" s="50">
        <v>0</v>
      </c>
      <c r="S57" s="50">
        <v>0</v>
      </c>
      <c r="T57" s="50">
        <v>0</v>
      </c>
      <c r="U57" s="51" t="s">
        <v>120</v>
      </c>
      <c r="W57" s="50" t="s">
        <v>166</v>
      </c>
      <c r="X57" s="50">
        <v>17716375</v>
      </c>
      <c r="Y57" s="50">
        <v>4429093.75</v>
      </c>
      <c r="Z57" s="50">
        <v>0</v>
      </c>
      <c r="AA57" s="50">
        <v>4429093.75</v>
      </c>
      <c r="AB57" s="51">
        <v>0</v>
      </c>
      <c r="AD57" s="50" t="s">
        <v>166</v>
      </c>
      <c r="AE57" s="50">
        <v>0</v>
      </c>
      <c r="AF57" s="50">
        <v>0</v>
      </c>
      <c r="AG57" s="50">
        <v>0</v>
      </c>
      <c r="AH57" s="50">
        <v>0</v>
      </c>
      <c r="AI57" s="52" t="s">
        <v>120</v>
      </c>
      <c r="AK57" s="50" t="s">
        <v>166</v>
      </c>
      <c r="AL57" s="50">
        <v>252787686</v>
      </c>
      <c r="AM57" s="50">
        <v>63196921.5</v>
      </c>
      <c r="AN57" s="50">
        <v>47808273</v>
      </c>
      <c r="AO57" s="50">
        <v>15388648.5</v>
      </c>
      <c r="AP57" s="51">
        <v>0.75649686512024161</v>
      </c>
    </row>
    <row r="58" spans="2:42" x14ac:dyDescent="0.25">
      <c r="B58" s="53" t="s">
        <v>167</v>
      </c>
      <c r="C58" s="53">
        <v>15882534</v>
      </c>
      <c r="D58" s="53">
        <v>3970633.5</v>
      </c>
      <c r="E58" s="53">
        <v>13679847</v>
      </c>
      <c r="F58" s="53">
        <v>-9709213.5</v>
      </c>
      <c r="G58" s="54">
        <v>3.4452555240870253</v>
      </c>
      <c r="I58" s="53" t="s">
        <v>167</v>
      </c>
      <c r="J58" s="53">
        <v>160425858</v>
      </c>
      <c r="K58" s="53">
        <v>40106464.5</v>
      </c>
      <c r="L58" s="53">
        <v>181260228</v>
      </c>
      <c r="M58" s="53">
        <v>-141153763.5</v>
      </c>
      <c r="N58" s="54">
        <v>4.5194766045758037</v>
      </c>
      <c r="P58" s="53" t="s">
        <v>167</v>
      </c>
      <c r="Q58" s="53">
        <v>0</v>
      </c>
      <c r="R58" s="53">
        <v>0</v>
      </c>
      <c r="S58" s="53">
        <v>0</v>
      </c>
      <c r="T58" s="53">
        <v>0</v>
      </c>
      <c r="U58" s="54" t="s">
        <v>120</v>
      </c>
      <c r="W58" s="53" t="s">
        <v>167</v>
      </c>
      <c r="X58" s="53">
        <v>32950000</v>
      </c>
      <c r="Y58" s="53">
        <v>8237500</v>
      </c>
      <c r="Z58" s="53">
        <v>4256964</v>
      </c>
      <c r="AA58" s="53">
        <v>3980536</v>
      </c>
      <c r="AB58" s="54">
        <v>0.51677863429438542</v>
      </c>
      <c r="AD58" s="53" t="s">
        <v>167</v>
      </c>
      <c r="AE58" s="53">
        <v>7760000</v>
      </c>
      <c r="AF58" s="53">
        <v>1940000</v>
      </c>
      <c r="AG58" s="53">
        <v>922756</v>
      </c>
      <c r="AH58" s="53">
        <v>1017244</v>
      </c>
      <c r="AI58" s="59">
        <v>0.47564742268041238</v>
      </c>
      <c r="AK58" s="53" t="s">
        <v>167</v>
      </c>
      <c r="AL58" s="53">
        <v>217018392</v>
      </c>
      <c r="AM58" s="53">
        <v>54254598</v>
      </c>
      <c r="AN58" s="53">
        <v>200119795</v>
      </c>
      <c r="AO58" s="53">
        <v>-145865197</v>
      </c>
      <c r="AP58" s="54">
        <v>3.6885315231715476</v>
      </c>
    </row>
    <row r="59" spans="2:42" x14ac:dyDescent="0.25">
      <c r="B59" s="50" t="s">
        <v>168</v>
      </c>
      <c r="C59" s="50">
        <v>2567465</v>
      </c>
      <c r="D59" s="50">
        <v>641866.25</v>
      </c>
      <c r="E59" s="50">
        <v>217503</v>
      </c>
      <c r="F59" s="50">
        <v>424363.25</v>
      </c>
      <c r="G59" s="51">
        <v>0.33886031552523599</v>
      </c>
      <c r="I59" s="50" t="s">
        <v>168</v>
      </c>
      <c r="J59" s="50">
        <v>1526310</v>
      </c>
      <c r="K59" s="50">
        <v>381577.5</v>
      </c>
      <c r="L59" s="50">
        <v>451812</v>
      </c>
      <c r="M59" s="50">
        <v>-70234.5</v>
      </c>
      <c r="N59" s="51">
        <v>1.1840635257582011</v>
      </c>
      <c r="P59" s="50" t="s">
        <v>168</v>
      </c>
      <c r="Q59" s="50">
        <v>0</v>
      </c>
      <c r="R59" s="50">
        <v>0</v>
      </c>
      <c r="S59" s="50">
        <v>0</v>
      </c>
      <c r="T59" s="50">
        <v>0</v>
      </c>
      <c r="U59" s="51" t="s">
        <v>120</v>
      </c>
      <c r="W59" s="50" t="s">
        <v>168</v>
      </c>
      <c r="X59" s="50">
        <v>0</v>
      </c>
      <c r="Y59" s="50">
        <v>0</v>
      </c>
      <c r="Z59" s="50">
        <v>0</v>
      </c>
      <c r="AA59" s="50">
        <v>0</v>
      </c>
      <c r="AB59" s="51" t="s">
        <v>120</v>
      </c>
      <c r="AD59" s="50" t="s">
        <v>168</v>
      </c>
      <c r="AE59" s="50">
        <v>0</v>
      </c>
      <c r="AF59" s="50">
        <v>0</v>
      </c>
      <c r="AG59" s="50">
        <v>0</v>
      </c>
      <c r="AH59" s="50">
        <v>0</v>
      </c>
      <c r="AI59" s="52" t="s">
        <v>120</v>
      </c>
      <c r="AK59" s="50" t="s">
        <v>168</v>
      </c>
      <c r="AL59" s="50">
        <v>4093775</v>
      </c>
      <c r="AM59" s="50">
        <v>1023443.75</v>
      </c>
      <c r="AN59" s="50">
        <v>669315</v>
      </c>
      <c r="AO59" s="50">
        <v>354128.75</v>
      </c>
      <c r="AP59" s="51">
        <v>0.65398318178209602</v>
      </c>
    </row>
    <row r="60" spans="2:42" x14ac:dyDescent="0.25">
      <c r="B60" s="50" t="s">
        <v>169</v>
      </c>
      <c r="C60" s="50">
        <v>942276</v>
      </c>
      <c r="D60" s="50">
        <v>235569</v>
      </c>
      <c r="E60" s="50">
        <v>179148</v>
      </c>
      <c r="F60" s="50">
        <v>56421</v>
      </c>
      <c r="G60" s="51">
        <v>0.76049055690689349</v>
      </c>
      <c r="I60" s="50" t="s">
        <v>169</v>
      </c>
      <c r="J60" s="50">
        <v>621916</v>
      </c>
      <c r="K60" s="50">
        <v>155479</v>
      </c>
      <c r="L60" s="50">
        <v>0</v>
      </c>
      <c r="M60" s="50">
        <v>155479</v>
      </c>
      <c r="N60" s="51">
        <v>0</v>
      </c>
      <c r="P60" s="50" t="s">
        <v>169</v>
      </c>
      <c r="Q60" s="50">
        <v>0</v>
      </c>
      <c r="R60" s="50">
        <v>0</v>
      </c>
      <c r="S60" s="50">
        <v>0</v>
      </c>
      <c r="T60" s="50">
        <v>0</v>
      </c>
      <c r="U60" s="51" t="s">
        <v>120</v>
      </c>
      <c r="W60" s="50" t="s">
        <v>169</v>
      </c>
      <c r="X60" s="50">
        <v>0</v>
      </c>
      <c r="Y60" s="50">
        <v>0</v>
      </c>
      <c r="Z60" s="50">
        <v>0</v>
      </c>
      <c r="AA60" s="50">
        <v>0</v>
      </c>
      <c r="AB60" s="51" t="s">
        <v>120</v>
      </c>
      <c r="AD60" s="50" t="s">
        <v>169</v>
      </c>
      <c r="AE60" s="50">
        <v>0</v>
      </c>
      <c r="AF60" s="50">
        <v>0</v>
      </c>
      <c r="AG60" s="50">
        <v>0</v>
      </c>
      <c r="AH60" s="50">
        <v>0</v>
      </c>
      <c r="AI60" s="52" t="s">
        <v>120</v>
      </c>
      <c r="AK60" s="50" t="s">
        <v>169</v>
      </c>
      <c r="AL60" s="50">
        <v>1564192</v>
      </c>
      <c r="AM60" s="50">
        <v>391048</v>
      </c>
      <c r="AN60" s="50">
        <v>179148</v>
      </c>
      <c r="AO60" s="50">
        <v>211900</v>
      </c>
      <c r="AP60" s="51">
        <v>0.45812278799533562</v>
      </c>
    </row>
    <row r="61" spans="2:42" x14ac:dyDescent="0.25">
      <c r="B61" s="47" t="s">
        <v>102</v>
      </c>
      <c r="C61" s="47">
        <v>386692273</v>
      </c>
      <c r="D61" s="47">
        <v>96673068.25</v>
      </c>
      <c r="E61" s="47">
        <v>102252069</v>
      </c>
      <c r="F61" s="47">
        <v>-5579000.75</v>
      </c>
      <c r="G61" s="48">
        <v>1.0577099791182019</v>
      </c>
      <c r="I61" s="47" t="s">
        <v>102</v>
      </c>
      <c r="J61" s="47">
        <v>300781528</v>
      </c>
      <c r="K61" s="47">
        <v>75195382</v>
      </c>
      <c r="L61" s="47">
        <v>38661522</v>
      </c>
      <c r="M61" s="47">
        <v>36533860</v>
      </c>
      <c r="N61" s="48">
        <v>0.51414755762528075</v>
      </c>
      <c r="P61" s="47" t="s">
        <v>102</v>
      </c>
      <c r="Q61" s="47">
        <v>782887896</v>
      </c>
      <c r="R61" s="47">
        <v>195721974</v>
      </c>
      <c r="S61" s="47">
        <v>173135206</v>
      </c>
      <c r="T61" s="47">
        <v>22586768</v>
      </c>
      <c r="U61" s="48">
        <v>0.88459768957776808</v>
      </c>
      <c r="W61" s="47" t="s">
        <v>102</v>
      </c>
      <c r="X61" s="47">
        <v>75817378</v>
      </c>
      <c r="Y61" s="47">
        <v>18954344.5</v>
      </c>
      <c r="Z61" s="47">
        <v>4030670</v>
      </c>
      <c r="AA61" s="47">
        <v>14923674.5</v>
      </c>
      <c r="AB61" s="48">
        <v>0.2126515111087065</v>
      </c>
      <c r="AD61" s="47" t="s">
        <v>102</v>
      </c>
      <c r="AE61" s="47">
        <v>0</v>
      </c>
      <c r="AF61" s="47">
        <v>0</v>
      </c>
      <c r="AG61" s="47">
        <v>0</v>
      </c>
      <c r="AH61" s="47">
        <v>0</v>
      </c>
      <c r="AI61" s="49" t="s">
        <v>120</v>
      </c>
      <c r="AK61" s="47" t="s">
        <v>102</v>
      </c>
      <c r="AL61" s="47">
        <v>1546179075</v>
      </c>
      <c r="AM61" s="47">
        <v>386544768.75</v>
      </c>
      <c r="AN61" s="47">
        <v>318079467</v>
      </c>
      <c r="AO61" s="47">
        <v>68465301.75</v>
      </c>
      <c r="AP61" s="48">
        <v>0.82287872638555792</v>
      </c>
    </row>
    <row r="62" spans="2:42" x14ac:dyDescent="0.25">
      <c r="B62" s="50" t="s">
        <v>170</v>
      </c>
      <c r="C62" s="50">
        <v>1446477</v>
      </c>
      <c r="D62" s="50">
        <v>361619.25</v>
      </c>
      <c r="E62" s="50">
        <v>309580</v>
      </c>
      <c r="F62" s="50">
        <v>52039.25</v>
      </c>
      <c r="G62" s="51">
        <v>0.85609380584689565</v>
      </c>
      <c r="I62" s="50" t="s">
        <v>170</v>
      </c>
      <c r="J62" s="50">
        <v>437703</v>
      </c>
      <c r="K62" s="50">
        <v>109425.75</v>
      </c>
      <c r="L62" s="50">
        <v>0</v>
      </c>
      <c r="M62" s="50">
        <v>109425.75</v>
      </c>
      <c r="N62" s="51">
        <v>0</v>
      </c>
      <c r="P62" s="50" t="s">
        <v>170</v>
      </c>
      <c r="Q62" s="50">
        <v>442400</v>
      </c>
      <c r="R62" s="50">
        <v>110600</v>
      </c>
      <c r="S62" s="50">
        <v>0</v>
      </c>
      <c r="T62" s="50">
        <v>110600</v>
      </c>
      <c r="U62" s="51">
        <v>0</v>
      </c>
      <c r="W62" s="50" t="s">
        <v>170</v>
      </c>
      <c r="X62" s="50">
        <v>0</v>
      </c>
      <c r="Y62" s="50">
        <v>0</v>
      </c>
      <c r="Z62" s="50">
        <v>0</v>
      </c>
      <c r="AA62" s="50">
        <v>0</v>
      </c>
      <c r="AB62" s="51" t="s">
        <v>120</v>
      </c>
      <c r="AD62" s="50" t="s">
        <v>170</v>
      </c>
      <c r="AE62" s="50">
        <v>0</v>
      </c>
      <c r="AF62" s="50">
        <v>0</v>
      </c>
      <c r="AG62" s="50">
        <v>0</v>
      </c>
      <c r="AH62" s="50">
        <v>0</v>
      </c>
      <c r="AI62" s="52" t="s">
        <v>120</v>
      </c>
      <c r="AK62" s="50" t="s">
        <v>170</v>
      </c>
      <c r="AL62" s="50">
        <v>2326580</v>
      </c>
      <c r="AM62" s="50">
        <v>581645</v>
      </c>
      <c r="AN62" s="50">
        <v>309580</v>
      </c>
      <c r="AO62" s="50">
        <v>272065</v>
      </c>
      <c r="AP62" s="51">
        <v>0.53224905225696084</v>
      </c>
    </row>
    <row r="63" spans="2:42" x14ac:dyDescent="0.25">
      <c r="B63" s="50" t="s">
        <v>171</v>
      </c>
      <c r="C63" s="50">
        <v>4843225</v>
      </c>
      <c r="D63" s="50">
        <v>1210806.25</v>
      </c>
      <c r="E63" s="50">
        <v>551910</v>
      </c>
      <c r="F63" s="50">
        <v>658896.25</v>
      </c>
      <c r="G63" s="51">
        <v>0.45582024374254759</v>
      </c>
      <c r="I63" s="50" t="s">
        <v>171</v>
      </c>
      <c r="J63" s="50">
        <v>9066291</v>
      </c>
      <c r="K63" s="50">
        <v>2266572.75</v>
      </c>
      <c r="L63" s="50">
        <v>642000</v>
      </c>
      <c r="M63" s="50">
        <v>1624572.75</v>
      </c>
      <c r="N63" s="51">
        <v>0.28324703012510849</v>
      </c>
      <c r="P63" s="50" t="s">
        <v>171</v>
      </c>
      <c r="Q63" s="50">
        <v>0</v>
      </c>
      <c r="R63" s="50">
        <v>0</v>
      </c>
      <c r="S63" s="50">
        <v>0</v>
      </c>
      <c r="T63" s="50">
        <v>0</v>
      </c>
      <c r="U63" s="51" t="s">
        <v>120</v>
      </c>
      <c r="W63" s="50" t="s">
        <v>171</v>
      </c>
      <c r="X63" s="50">
        <v>0</v>
      </c>
      <c r="Y63" s="50">
        <v>0</v>
      </c>
      <c r="Z63" s="50">
        <v>0</v>
      </c>
      <c r="AA63" s="50">
        <v>0</v>
      </c>
      <c r="AB63" s="51" t="s">
        <v>120</v>
      </c>
      <c r="AD63" s="50" t="s">
        <v>171</v>
      </c>
      <c r="AE63" s="50">
        <v>0</v>
      </c>
      <c r="AF63" s="50">
        <v>0</v>
      </c>
      <c r="AG63" s="50">
        <v>0</v>
      </c>
      <c r="AH63" s="50">
        <v>0</v>
      </c>
      <c r="AI63" s="52" t="s">
        <v>120</v>
      </c>
      <c r="AK63" s="50" t="s">
        <v>171</v>
      </c>
      <c r="AL63" s="50">
        <v>13909516</v>
      </c>
      <c r="AM63" s="50">
        <v>3477379</v>
      </c>
      <c r="AN63" s="50">
        <v>1193910</v>
      </c>
      <c r="AO63" s="50">
        <v>2283469</v>
      </c>
      <c r="AP63" s="51">
        <v>0.34333617359511287</v>
      </c>
    </row>
    <row r="64" spans="2:42" x14ac:dyDescent="0.25">
      <c r="B64" s="50" t="s">
        <v>172</v>
      </c>
      <c r="C64" s="50">
        <v>15530221</v>
      </c>
      <c r="D64" s="50">
        <v>3882555.25</v>
      </c>
      <c r="E64" s="50">
        <v>4951443</v>
      </c>
      <c r="F64" s="50">
        <v>-1068887.75</v>
      </c>
      <c r="G64" s="51">
        <v>1.2753052258560906</v>
      </c>
      <c r="I64" s="50" t="s">
        <v>172</v>
      </c>
      <c r="J64" s="50">
        <v>5432142</v>
      </c>
      <c r="K64" s="50">
        <v>1358035.5</v>
      </c>
      <c r="L64" s="50">
        <v>0</v>
      </c>
      <c r="M64" s="50">
        <v>1358035.5</v>
      </c>
      <c r="N64" s="51">
        <v>0</v>
      </c>
      <c r="P64" s="50" t="s">
        <v>172</v>
      </c>
      <c r="Q64" s="50">
        <v>83513552</v>
      </c>
      <c r="R64" s="50">
        <v>20878388</v>
      </c>
      <c r="S64" s="50">
        <v>22839527</v>
      </c>
      <c r="T64" s="50">
        <v>-1961139</v>
      </c>
      <c r="U64" s="51">
        <v>1.0939315334114874</v>
      </c>
      <c r="W64" s="50" t="s">
        <v>172</v>
      </c>
      <c r="X64" s="50">
        <v>3500000</v>
      </c>
      <c r="Y64" s="50">
        <v>875000</v>
      </c>
      <c r="Z64" s="50">
        <v>0</v>
      </c>
      <c r="AA64" s="50">
        <v>875000</v>
      </c>
      <c r="AB64" s="51">
        <v>0</v>
      </c>
      <c r="AD64" s="50" t="s">
        <v>172</v>
      </c>
      <c r="AE64" s="50">
        <v>0</v>
      </c>
      <c r="AF64" s="50">
        <v>0</v>
      </c>
      <c r="AG64" s="50">
        <v>0</v>
      </c>
      <c r="AH64" s="50">
        <v>0</v>
      </c>
      <c r="AI64" s="52" t="s">
        <v>120</v>
      </c>
      <c r="AK64" s="50" t="s">
        <v>172</v>
      </c>
      <c r="AL64" s="50">
        <v>107975915</v>
      </c>
      <c r="AM64" s="50">
        <v>26993978.75</v>
      </c>
      <c r="AN64" s="50">
        <v>27790970</v>
      </c>
      <c r="AO64" s="50">
        <v>-796991.25</v>
      </c>
      <c r="AP64" s="51">
        <v>1.0295247787434818</v>
      </c>
    </row>
    <row r="65" spans="2:42" x14ac:dyDescent="0.25">
      <c r="B65" s="50" t="s">
        <v>173</v>
      </c>
      <c r="C65" s="50">
        <v>3080002</v>
      </c>
      <c r="D65" s="50">
        <v>770000.5</v>
      </c>
      <c r="E65" s="50">
        <v>410856</v>
      </c>
      <c r="F65" s="50">
        <v>359144.5</v>
      </c>
      <c r="G65" s="51">
        <v>0.53357887429943229</v>
      </c>
      <c r="I65" s="50" t="s">
        <v>173</v>
      </c>
      <c r="J65" s="50">
        <v>2568574</v>
      </c>
      <c r="K65" s="50">
        <v>642143.5</v>
      </c>
      <c r="L65" s="50">
        <v>0</v>
      </c>
      <c r="M65" s="50">
        <v>642143.5</v>
      </c>
      <c r="N65" s="51">
        <v>0</v>
      </c>
      <c r="P65" s="50" t="s">
        <v>173</v>
      </c>
      <c r="Q65" s="50">
        <v>0</v>
      </c>
      <c r="R65" s="50">
        <v>0</v>
      </c>
      <c r="S65" s="50">
        <v>0</v>
      </c>
      <c r="T65" s="50">
        <v>0</v>
      </c>
      <c r="U65" s="51" t="s">
        <v>120</v>
      </c>
      <c r="W65" s="50" t="s">
        <v>173</v>
      </c>
      <c r="X65" s="50">
        <v>0</v>
      </c>
      <c r="Y65" s="50">
        <v>0</v>
      </c>
      <c r="Z65" s="50">
        <v>0</v>
      </c>
      <c r="AA65" s="50">
        <v>0</v>
      </c>
      <c r="AB65" s="51" t="s">
        <v>120</v>
      </c>
      <c r="AD65" s="50" t="s">
        <v>173</v>
      </c>
      <c r="AE65" s="50">
        <v>0</v>
      </c>
      <c r="AF65" s="50">
        <v>0</v>
      </c>
      <c r="AG65" s="50">
        <v>0</v>
      </c>
      <c r="AH65" s="50">
        <v>0</v>
      </c>
      <c r="AI65" s="52" t="s">
        <v>120</v>
      </c>
      <c r="AK65" s="50" t="s">
        <v>173</v>
      </c>
      <c r="AL65" s="50">
        <v>5648576</v>
      </c>
      <c r="AM65" s="50">
        <v>1412144</v>
      </c>
      <c r="AN65" s="50">
        <v>410856</v>
      </c>
      <c r="AO65" s="50">
        <v>1001288</v>
      </c>
      <c r="AP65" s="51">
        <v>0.29094483282158196</v>
      </c>
    </row>
    <row r="66" spans="2:42" x14ac:dyDescent="0.25">
      <c r="B66" s="50" t="s">
        <v>174</v>
      </c>
      <c r="C66" s="50">
        <v>44907682</v>
      </c>
      <c r="D66" s="50">
        <v>11226920.5</v>
      </c>
      <c r="E66" s="50">
        <v>8854888</v>
      </c>
      <c r="F66" s="50">
        <v>2372032.5</v>
      </c>
      <c r="G66" s="51">
        <v>0.78871922180263054</v>
      </c>
      <c r="I66" s="50" t="s">
        <v>174</v>
      </c>
      <c r="J66" s="50">
        <v>66158397</v>
      </c>
      <c r="K66" s="50">
        <v>16539599.25</v>
      </c>
      <c r="L66" s="50">
        <v>5062005</v>
      </c>
      <c r="M66" s="50">
        <v>11477594.25</v>
      </c>
      <c r="N66" s="51">
        <v>0.30605366692908231</v>
      </c>
      <c r="P66" s="50" t="s">
        <v>174</v>
      </c>
      <c r="Q66" s="50">
        <v>0</v>
      </c>
      <c r="R66" s="50">
        <v>0</v>
      </c>
      <c r="S66" s="50">
        <v>0</v>
      </c>
      <c r="T66" s="50">
        <v>0</v>
      </c>
      <c r="U66" s="51" t="s">
        <v>120</v>
      </c>
      <c r="W66" s="50" t="s">
        <v>174</v>
      </c>
      <c r="X66" s="50">
        <v>24300000</v>
      </c>
      <c r="Y66" s="50">
        <v>6075000</v>
      </c>
      <c r="Z66" s="50">
        <v>0</v>
      </c>
      <c r="AA66" s="50">
        <v>6075000</v>
      </c>
      <c r="AB66" s="51">
        <v>0</v>
      </c>
      <c r="AD66" s="50" t="s">
        <v>174</v>
      </c>
      <c r="AE66" s="50">
        <v>0</v>
      </c>
      <c r="AF66" s="50">
        <v>0</v>
      </c>
      <c r="AG66" s="50">
        <v>0</v>
      </c>
      <c r="AH66" s="50">
        <v>0</v>
      </c>
      <c r="AI66" s="52" t="s">
        <v>120</v>
      </c>
      <c r="AK66" s="50" t="s">
        <v>174</v>
      </c>
      <c r="AL66" s="50">
        <v>135366079</v>
      </c>
      <c r="AM66" s="50">
        <v>33841519.75</v>
      </c>
      <c r="AN66" s="50">
        <v>13916893</v>
      </c>
      <c r="AO66" s="50">
        <v>19924626.75</v>
      </c>
      <c r="AP66" s="51">
        <v>0.4112372346989529</v>
      </c>
    </row>
    <row r="67" spans="2:42" x14ac:dyDescent="0.25">
      <c r="B67" s="50" t="s">
        <v>175</v>
      </c>
      <c r="C67" s="50">
        <v>60660706</v>
      </c>
      <c r="D67" s="50">
        <v>15165176.5</v>
      </c>
      <c r="E67" s="50">
        <v>9464438</v>
      </c>
      <c r="F67" s="50">
        <v>5700738.5</v>
      </c>
      <c r="G67" s="51">
        <v>0.62409019769733642</v>
      </c>
      <c r="I67" s="50" t="s">
        <v>175</v>
      </c>
      <c r="J67" s="50">
        <v>12117908</v>
      </c>
      <c r="K67" s="50">
        <v>3029477</v>
      </c>
      <c r="L67" s="50">
        <v>0</v>
      </c>
      <c r="M67" s="50">
        <v>3029477</v>
      </c>
      <c r="N67" s="51">
        <v>0</v>
      </c>
      <c r="P67" s="50" t="s">
        <v>175</v>
      </c>
      <c r="Q67" s="50">
        <v>0</v>
      </c>
      <c r="R67" s="50">
        <v>0</v>
      </c>
      <c r="S67" s="50">
        <v>0</v>
      </c>
      <c r="T67" s="50">
        <v>0</v>
      </c>
      <c r="U67" s="51" t="s">
        <v>120</v>
      </c>
      <c r="W67" s="50" t="s">
        <v>175</v>
      </c>
      <c r="X67" s="50">
        <v>0</v>
      </c>
      <c r="Y67" s="50">
        <v>0</v>
      </c>
      <c r="Z67" s="50">
        <v>0</v>
      </c>
      <c r="AA67" s="50">
        <v>0</v>
      </c>
      <c r="AB67" s="51" t="s">
        <v>120</v>
      </c>
      <c r="AD67" s="50" t="s">
        <v>175</v>
      </c>
      <c r="AE67" s="50">
        <v>0</v>
      </c>
      <c r="AF67" s="50">
        <v>0</v>
      </c>
      <c r="AG67" s="50">
        <v>0</v>
      </c>
      <c r="AH67" s="50">
        <v>0</v>
      </c>
      <c r="AI67" s="52" t="s">
        <v>120</v>
      </c>
      <c r="AK67" s="50" t="s">
        <v>175</v>
      </c>
      <c r="AL67" s="50">
        <v>72778614</v>
      </c>
      <c r="AM67" s="50">
        <v>18194653.5</v>
      </c>
      <c r="AN67" s="50">
        <v>9464438</v>
      </c>
      <c r="AO67" s="50">
        <v>8730215.5</v>
      </c>
      <c r="AP67" s="51">
        <v>0.52017687503639465</v>
      </c>
    </row>
    <row r="68" spans="2:42" x14ac:dyDescent="0.25">
      <c r="B68" s="50" t="s">
        <v>176</v>
      </c>
      <c r="C68" s="50">
        <v>35136322</v>
      </c>
      <c r="D68" s="50">
        <v>8784080.5</v>
      </c>
      <c r="E68" s="50">
        <v>5361861</v>
      </c>
      <c r="F68" s="50">
        <v>3422219.5</v>
      </c>
      <c r="G68" s="51">
        <v>0.61040663277163731</v>
      </c>
      <c r="I68" s="50" t="s">
        <v>176</v>
      </c>
      <c r="J68" s="50">
        <v>21610188</v>
      </c>
      <c r="K68" s="50">
        <v>5402547</v>
      </c>
      <c r="L68" s="50">
        <v>200695</v>
      </c>
      <c r="M68" s="50">
        <v>5201852</v>
      </c>
      <c r="N68" s="51">
        <v>3.7148219164035039E-2</v>
      </c>
      <c r="P68" s="50" t="s">
        <v>176</v>
      </c>
      <c r="Q68" s="50">
        <v>0</v>
      </c>
      <c r="R68" s="50">
        <v>0</v>
      </c>
      <c r="S68" s="50">
        <v>0</v>
      </c>
      <c r="T68" s="50">
        <v>0</v>
      </c>
      <c r="U68" s="51" t="s">
        <v>120</v>
      </c>
      <c r="W68" s="50" t="s">
        <v>176</v>
      </c>
      <c r="X68" s="50">
        <v>0</v>
      </c>
      <c r="Y68" s="50">
        <v>0</v>
      </c>
      <c r="Z68" s="50">
        <v>0</v>
      </c>
      <c r="AA68" s="50">
        <v>0</v>
      </c>
      <c r="AB68" s="51" t="s">
        <v>120</v>
      </c>
      <c r="AD68" s="50" t="s">
        <v>176</v>
      </c>
      <c r="AE68" s="50">
        <v>0</v>
      </c>
      <c r="AF68" s="50">
        <v>0</v>
      </c>
      <c r="AG68" s="50">
        <v>0</v>
      </c>
      <c r="AH68" s="50">
        <v>0</v>
      </c>
      <c r="AI68" s="52" t="s">
        <v>120</v>
      </c>
      <c r="AK68" s="50" t="s">
        <v>176</v>
      </c>
      <c r="AL68" s="50">
        <v>56746510</v>
      </c>
      <c r="AM68" s="50">
        <v>14186627.5</v>
      </c>
      <c r="AN68" s="50">
        <v>5562556</v>
      </c>
      <c r="AO68" s="50">
        <v>8624071.5</v>
      </c>
      <c r="AP68" s="51">
        <v>0.39209854491492074</v>
      </c>
    </row>
    <row r="69" spans="2:42" x14ac:dyDescent="0.25">
      <c r="B69" s="50" t="s">
        <v>177</v>
      </c>
      <c r="C69" s="50">
        <v>3567425</v>
      </c>
      <c r="D69" s="50">
        <v>891856.25</v>
      </c>
      <c r="E69" s="50">
        <v>341840</v>
      </c>
      <c r="F69" s="50">
        <v>550016.25</v>
      </c>
      <c r="G69" s="51">
        <v>0.38329046861531779</v>
      </c>
      <c r="I69" s="50" t="s">
        <v>177</v>
      </c>
      <c r="J69" s="50">
        <v>4277251</v>
      </c>
      <c r="K69" s="50">
        <v>1069312.75</v>
      </c>
      <c r="L69" s="50">
        <v>254600</v>
      </c>
      <c r="M69" s="50">
        <v>814712.75</v>
      </c>
      <c r="N69" s="51">
        <v>0.23809685239421302</v>
      </c>
      <c r="P69" s="50" t="s">
        <v>177</v>
      </c>
      <c r="Q69" s="50">
        <v>0</v>
      </c>
      <c r="R69" s="50">
        <v>0</v>
      </c>
      <c r="S69" s="50">
        <v>0</v>
      </c>
      <c r="T69" s="50">
        <v>0</v>
      </c>
      <c r="U69" s="51" t="s">
        <v>120</v>
      </c>
      <c r="W69" s="50" t="s">
        <v>177</v>
      </c>
      <c r="X69" s="50">
        <v>0</v>
      </c>
      <c r="Y69" s="50">
        <v>0</v>
      </c>
      <c r="Z69" s="50">
        <v>0</v>
      </c>
      <c r="AA69" s="50">
        <v>0</v>
      </c>
      <c r="AB69" s="51" t="s">
        <v>120</v>
      </c>
      <c r="AD69" s="50" t="s">
        <v>177</v>
      </c>
      <c r="AE69" s="50">
        <v>0</v>
      </c>
      <c r="AF69" s="50">
        <v>0</v>
      </c>
      <c r="AG69" s="50">
        <v>0</v>
      </c>
      <c r="AH69" s="50">
        <v>0</v>
      </c>
      <c r="AI69" s="52" t="s">
        <v>120</v>
      </c>
      <c r="AK69" s="50" t="s">
        <v>177</v>
      </c>
      <c r="AL69" s="50">
        <v>7844676</v>
      </c>
      <c r="AM69" s="50">
        <v>1961169</v>
      </c>
      <c r="AN69" s="50">
        <v>596440</v>
      </c>
      <c r="AO69" s="50">
        <v>1364729</v>
      </c>
      <c r="AP69" s="51">
        <v>0.30412473376848198</v>
      </c>
    </row>
    <row r="70" spans="2:42" x14ac:dyDescent="0.25">
      <c r="B70" s="50" t="s">
        <v>178</v>
      </c>
      <c r="C70" s="50">
        <v>185755884</v>
      </c>
      <c r="D70" s="50">
        <v>46438971</v>
      </c>
      <c r="E70" s="50">
        <v>63187294</v>
      </c>
      <c r="F70" s="50">
        <v>-16748323</v>
      </c>
      <c r="G70" s="51">
        <v>1.3606523279768623</v>
      </c>
      <c r="I70" s="50" t="s">
        <v>178</v>
      </c>
      <c r="J70" s="50">
        <v>112775655</v>
      </c>
      <c r="K70" s="50">
        <v>28193913.75</v>
      </c>
      <c r="L70" s="50">
        <v>26063946</v>
      </c>
      <c r="M70" s="50">
        <v>2129967.75</v>
      </c>
      <c r="N70" s="51">
        <v>0.92445292381587141</v>
      </c>
      <c r="P70" s="50" t="s">
        <v>178</v>
      </c>
      <c r="Q70" s="50">
        <v>431705624</v>
      </c>
      <c r="R70" s="50">
        <v>107926406</v>
      </c>
      <c r="S70" s="50">
        <v>84270714</v>
      </c>
      <c r="T70" s="50">
        <v>23655692</v>
      </c>
      <c r="U70" s="51">
        <v>0.78081645746639616</v>
      </c>
      <c r="W70" s="50" t="s">
        <v>178</v>
      </c>
      <c r="X70" s="50">
        <v>40000000</v>
      </c>
      <c r="Y70" s="50">
        <v>10000000</v>
      </c>
      <c r="Z70" s="50">
        <v>4030670</v>
      </c>
      <c r="AA70" s="50">
        <v>5969330</v>
      </c>
      <c r="AB70" s="51">
        <v>0.40306700000000001</v>
      </c>
      <c r="AD70" s="50" t="s">
        <v>178</v>
      </c>
      <c r="AE70" s="50">
        <v>0</v>
      </c>
      <c r="AF70" s="50">
        <v>0</v>
      </c>
      <c r="AG70" s="50">
        <v>0</v>
      </c>
      <c r="AH70" s="50">
        <v>0</v>
      </c>
      <c r="AI70" s="52" t="s">
        <v>120</v>
      </c>
      <c r="AK70" s="50" t="s">
        <v>178</v>
      </c>
      <c r="AL70" s="50">
        <v>770237163</v>
      </c>
      <c r="AM70" s="50">
        <v>192559290.75</v>
      </c>
      <c r="AN70" s="50">
        <v>177552624</v>
      </c>
      <c r="AO70" s="50">
        <v>15006666.75</v>
      </c>
      <c r="AP70" s="51">
        <v>0.92206729318772174</v>
      </c>
    </row>
    <row r="71" spans="2:42" x14ac:dyDescent="0.25">
      <c r="B71" s="50" t="s">
        <v>179</v>
      </c>
      <c r="C71" s="50">
        <v>31764329</v>
      </c>
      <c r="D71" s="50">
        <v>7941082.25</v>
      </c>
      <c r="E71" s="50">
        <v>8817959</v>
      </c>
      <c r="F71" s="50">
        <v>-876876.75</v>
      </c>
      <c r="G71" s="51">
        <v>1.110422826813058</v>
      </c>
      <c r="I71" s="50" t="s">
        <v>179</v>
      </c>
      <c r="J71" s="50">
        <v>66337419</v>
      </c>
      <c r="K71" s="50">
        <v>16584354.75</v>
      </c>
      <c r="L71" s="50">
        <v>6438276</v>
      </c>
      <c r="M71" s="50">
        <v>10146078.75</v>
      </c>
      <c r="N71" s="51">
        <v>0.38821383750248106</v>
      </c>
      <c r="P71" s="50" t="s">
        <v>179</v>
      </c>
      <c r="Q71" s="50">
        <v>267226320</v>
      </c>
      <c r="R71" s="50">
        <v>66806580</v>
      </c>
      <c r="S71" s="50">
        <v>66024965</v>
      </c>
      <c r="T71" s="50">
        <v>781615</v>
      </c>
      <c r="U71" s="51">
        <v>0.98830032909931931</v>
      </c>
      <c r="W71" s="50" t="s">
        <v>179</v>
      </c>
      <c r="X71" s="50">
        <v>8017378</v>
      </c>
      <c r="Y71" s="50">
        <v>2004344.5</v>
      </c>
      <c r="Z71" s="50">
        <v>0</v>
      </c>
      <c r="AA71" s="50">
        <v>2004344.5</v>
      </c>
      <c r="AB71" s="51">
        <v>0</v>
      </c>
      <c r="AD71" s="50" t="s">
        <v>179</v>
      </c>
      <c r="AE71" s="50">
        <v>0</v>
      </c>
      <c r="AF71" s="50">
        <v>0</v>
      </c>
      <c r="AG71" s="50">
        <v>0</v>
      </c>
      <c r="AH71" s="50">
        <v>0</v>
      </c>
      <c r="AI71" s="52" t="s">
        <v>120</v>
      </c>
      <c r="AK71" s="50" t="s">
        <v>179</v>
      </c>
      <c r="AL71" s="50">
        <v>373345446</v>
      </c>
      <c r="AM71" s="50">
        <v>93336361.5</v>
      </c>
      <c r="AN71" s="50">
        <v>81281200</v>
      </c>
      <c r="AO71" s="50">
        <v>12055161.5</v>
      </c>
      <c r="AP71" s="51">
        <v>0.87084174585057084</v>
      </c>
    </row>
    <row r="72" spans="2:42" x14ac:dyDescent="0.25">
      <c r="B72" s="47" t="s">
        <v>103</v>
      </c>
      <c r="C72" s="47">
        <v>3140488469</v>
      </c>
      <c r="D72" s="47">
        <v>785122117.25</v>
      </c>
      <c r="E72" s="47">
        <v>1164634714</v>
      </c>
      <c r="F72" s="47">
        <v>-379512596.75</v>
      </c>
      <c r="G72" s="48">
        <v>1.4833803409835096</v>
      </c>
      <c r="I72" s="47" t="s">
        <v>103</v>
      </c>
      <c r="J72" s="47">
        <v>723564181</v>
      </c>
      <c r="K72" s="47">
        <v>180891045.25</v>
      </c>
      <c r="L72" s="47">
        <v>234699106</v>
      </c>
      <c r="M72" s="47">
        <v>-53808060.75</v>
      </c>
      <c r="N72" s="48">
        <v>1.297461163296584</v>
      </c>
      <c r="P72" s="47" t="s">
        <v>103</v>
      </c>
      <c r="Q72" s="47">
        <v>5041464</v>
      </c>
      <c r="R72" s="47">
        <v>1260366</v>
      </c>
      <c r="S72" s="47">
        <v>420122</v>
      </c>
      <c r="T72" s="47">
        <v>840244</v>
      </c>
      <c r="U72" s="48">
        <v>0.33333333333333331</v>
      </c>
      <c r="W72" s="47" t="s">
        <v>103</v>
      </c>
      <c r="X72" s="47">
        <v>100000000</v>
      </c>
      <c r="Y72" s="47">
        <v>25000000</v>
      </c>
      <c r="Z72" s="47">
        <v>41371115</v>
      </c>
      <c r="AA72" s="47">
        <v>-16371115</v>
      </c>
      <c r="AB72" s="48">
        <v>1.6548446000000001</v>
      </c>
      <c r="AD72" s="47" t="s">
        <v>103</v>
      </c>
      <c r="AE72" s="47">
        <v>0</v>
      </c>
      <c r="AF72" s="47">
        <v>0</v>
      </c>
      <c r="AG72" s="47">
        <v>0</v>
      </c>
      <c r="AH72" s="47">
        <v>0</v>
      </c>
      <c r="AI72" s="49" t="s">
        <v>120</v>
      </c>
      <c r="AK72" s="47" t="s">
        <v>103</v>
      </c>
      <c r="AL72" s="47">
        <v>3969094114</v>
      </c>
      <c r="AM72" s="47">
        <v>992273528.5</v>
      </c>
      <c r="AN72" s="47">
        <v>1441125057</v>
      </c>
      <c r="AO72" s="47">
        <v>-448851528.5</v>
      </c>
      <c r="AP72" s="48">
        <v>1.452346571391983</v>
      </c>
    </row>
    <row r="73" spans="2:42" x14ac:dyDescent="0.25">
      <c r="B73" s="50" t="s">
        <v>180</v>
      </c>
      <c r="C73" s="50">
        <v>2518430234</v>
      </c>
      <c r="D73" s="50">
        <v>629607558.5</v>
      </c>
      <c r="E73" s="50">
        <v>990515737</v>
      </c>
      <c r="F73" s="50">
        <v>-360908178.5</v>
      </c>
      <c r="G73" s="51">
        <v>1.5732272010200143</v>
      </c>
      <c r="I73" s="50" t="s">
        <v>180</v>
      </c>
      <c r="J73" s="50">
        <v>661979906</v>
      </c>
      <c r="K73" s="50">
        <v>165494976.5</v>
      </c>
      <c r="L73" s="50">
        <v>198354988</v>
      </c>
      <c r="M73" s="50">
        <v>-32860011.5</v>
      </c>
      <c r="N73" s="51">
        <v>1.1985559452917895</v>
      </c>
      <c r="P73" s="50" t="s">
        <v>180</v>
      </c>
      <c r="Q73" s="50">
        <v>0</v>
      </c>
      <c r="R73" s="50">
        <v>0</v>
      </c>
      <c r="S73" s="50">
        <v>0</v>
      </c>
      <c r="T73" s="50">
        <v>0</v>
      </c>
      <c r="U73" s="51" t="s">
        <v>120</v>
      </c>
      <c r="W73" s="50" t="s">
        <v>180</v>
      </c>
      <c r="X73" s="50">
        <v>100000000</v>
      </c>
      <c r="Y73" s="50">
        <v>25000000</v>
      </c>
      <c r="Z73" s="50">
        <v>41371115</v>
      </c>
      <c r="AA73" s="50">
        <v>-16371115</v>
      </c>
      <c r="AB73" s="51">
        <v>1.6548446000000001</v>
      </c>
      <c r="AD73" s="50" t="s">
        <v>180</v>
      </c>
      <c r="AE73" s="50">
        <v>0</v>
      </c>
      <c r="AF73" s="50">
        <v>0</v>
      </c>
      <c r="AG73" s="50">
        <v>0</v>
      </c>
      <c r="AH73" s="50">
        <v>0</v>
      </c>
      <c r="AI73" s="52" t="s">
        <v>120</v>
      </c>
      <c r="AK73" s="50" t="s">
        <v>180</v>
      </c>
      <c r="AL73" s="50">
        <v>3280410140</v>
      </c>
      <c r="AM73" s="50">
        <v>820102535</v>
      </c>
      <c r="AN73" s="50">
        <v>1230241840</v>
      </c>
      <c r="AO73" s="50">
        <v>-410139305</v>
      </c>
      <c r="AP73" s="51">
        <v>1.5001073493816233</v>
      </c>
    </row>
    <row r="74" spans="2:42" x14ac:dyDescent="0.25">
      <c r="B74" s="50" t="s">
        <v>181</v>
      </c>
      <c r="C74" s="50">
        <v>2477257</v>
      </c>
      <c r="D74" s="50">
        <v>619314.25</v>
      </c>
      <c r="E74" s="50">
        <v>993433</v>
      </c>
      <c r="F74" s="50">
        <v>-374118.75</v>
      </c>
      <c r="G74" s="51">
        <v>1.6040854864876757</v>
      </c>
      <c r="I74" s="50" t="s">
        <v>181</v>
      </c>
      <c r="J74" s="50">
        <v>623193</v>
      </c>
      <c r="K74" s="50">
        <v>155798.25</v>
      </c>
      <c r="L74" s="50">
        <v>0</v>
      </c>
      <c r="M74" s="50">
        <v>155798.25</v>
      </c>
      <c r="N74" s="51">
        <v>0</v>
      </c>
      <c r="P74" s="50" t="s">
        <v>181</v>
      </c>
      <c r="Q74" s="50">
        <v>0</v>
      </c>
      <c r="R74" s="50">
        <v>0</v>
      </c>
      <c r="S74" s="50">
        <v>0</v>
      </c>
      <c r="T74" s="50">
        <v>0</v>
      </c>
      <c r="U74" s="51" t="s">
        <v>120</v>
      </c>
      <c r="W74" s="50" t="s">
        <v>181</v>
      </c>
      <c r="X74" s="50">
        <v>0</v>
      </c>
      <c r="Y74" s="50">
        <v>0</v>
      </c>
      <c r="Z74" s="50">
        <v>0</v>
      </c>
      <c r="AA74" s="50">
        <v>0</v>
      </c>
      <c r="AB74" s="51" t="s">
        <v>120</v>
      </c>
      <c r="AD74" s="50" t="s">
        <v>181</v>
      </c>
      <c r="AE74" s="50">
        <v>0</v>
      </c>
      <c r="AF74" s="50">
        <v>0</v>
      </c>
      <c r="AG74" s="50">
        <v>0</v>
      </c>
      <c r="AH74" s="50">
        <v>0</v>
      </c>
      <c r="AI74" s="52" t="s">
        <v>120</v>
      </c>
      <c r="AK74" s="50" t="s">
        <v>181</v>
      </c>
      <c r="AL74" s="50">
        <v>3100450</v>
      </c>
      <c r="AM74" s="50">
        <v>775112.5</v>
      </c>
      <c r="AN74" s="50">
        <v>993433</v>
      </c>
      <c r="AO74" s="50">
        <v>-218320.5</v>
      </c>
      <c r="AP74" s="51">
        <v>1.2816629844054894</v>
      </c>
    </row>
    <row r="75" spans="2:42" x14ac:dyDescent="0.25">
      <c r="B75" s="50" t="s">
        <v>182</v>
      </c>
      <c r="C75" s="50">
        <v>6685161</v>
      </c>
      <c r="D75" s="50">
        <v>1671290.25</v>
      </c>
      <c r="E75" s="50">
        <v>1230770</v>
      </c>
      <c r="F75" s="50">
        <v>440520.25</v>
      </c>
      <c r="G75" s="51">
        <v>0.73641906305622262</v>
      </c>
      <c r="I75" s="50" t="s">
        <v>182</v>
      </c>
      <c r="J75" s="50">
        <v>6382560</v>
      </c>
      <c r="K75" s="50">
        <v>1595640</v>
      </c>
      <c r="L75" s="50">
        <v>0</v>
      </c>
      <c r="M75" s="50">
        <v>1595640</v>
      </c>
      <c r="N75" s="51">
        <v>0</v>
      </c>
      <c r="P75" s="50" t="s">
        <v>182</v>
      </c>
      <c r="Q75" s="50">
        <v>5041464</v>
      </c>
      <c r="R75" s="50">
        <v>1260366</v>
      </c>
      <c r="S75" s="50">
        <v>420122</v>
      </c>
      <c r="T75" s="50">
        <v>840244</v>
      </c>
      <c r="U75" s="51">
        <v>0.33333333333333331</v>
      </c>
      <c r="W75" s="50" t="s">
        <v>182</v>
      </c>
      <c r="X75" s="50">
        <v>0</v>
      </c>
      <c r="Y75" s="50">
        <v>0</v>
      </c>
      <c r="Z75" s="50">
        <v>0</v>
      </c>
      <c r="AA75" s="50">
        <v>0</v>
      </c>
      <c r="AB75" s="51" t="s">
        <v>120</v>
      </c>
      <c r="AD75" s="50" t="s">
        <v>182</v>
      </c>
      <c r="AE75" s="50">
        <v>0</v>
      </c>
      <c r="AF75" s="50">
        <v>0</v>
      </c>
      <c r="AG75" s="50">
        <v>0</v>
      </c>
      <c r="AH75" s="50">
        <v>0</v>
      </c>
      <c r="AI75" s="52" t="s">
        <v>120</v>
      </c>
      <c r="AK75" s="50" t="s">
        <v>182</v>
      </c>
      <c r="AL75" s="50">
        <v>18109185</v>
      </c>
      <c r="AM75" s="50">
        <v>4527296.25</v>
      </c>
      <c r="AN75" s="50">
        <v>1650892</v>
      </c>
      <c r="AO75" s="50">
        <v>2876404.25</v>
      </c>
      <c r="AP75" s="51">
        <v>0.3646529647800274</v>
      </c>
    </row>
    <row r="76" spans="2:42" x14ac:dyDescent="0.25">
      <c r="B76" s="50" t="s">
        <v>183</v>
      </c>
      <c r="C76" s="50">
        <v>155887381</v>
      </c>
      <c r="D76" s="50">
        <v>38971845.25</v>
      </c>
      <c r="E76" s="50">
        <v>41411508</v>
      </c>
      <c r="F76" s="50">
        <v>-2439662.75</v>
      </c>
      <c r="G76" s="51">
        <v>1.0626006475790366</v>
      </c>
      <c r="I76" s="50" t="s">
        <v>183</v>
      </c>
      <c r="J76" s="50">
        <v>51429797</v>
      </c>
      <c r="K76" s="50">
        <v>12857449.25</v>
      </c>
      <c r="L76" s="50">
        <v>36344118</v>
      </c>
      <c r="M76" s="50">
        <v>-23486668.75</v>
      </c>
      <c r="N76" s="51">
        <v>2.8266973715645816</v>
      </c>
      <c r="P76" s="50" t="s">
        <v>183</v>
      </c>
      <c r="Q76" s="50">
        <v>0</v>
      </c>
      <c r="R76" s="50">
        <v>0</v>
      </c>
      <c r="S76" s="50">
        <v>0</v>
      </c>
      <c r="T76" s="50">
        <v>0</v>
      </c>
      <c r="U76" s="51" t="s">
        <v>120</v>
      </c>
      <c r="W76" s="50" t="s">
        <v>183</v>
      </c>
      <c r="X76" s="50">
        <v>0</v>
      </c>
      <c r="Y76" s="50">
        <v>0</v>
      </c>
      <c r="Z76" s="50">
        <v>0</v>
      </c>
      <c r="AA76" s="50">
        <v>0</v>
      </c>
      <c r="AB76" s="51" t="s">
        <v>120</v>
      </c>
      <c r="AD76" s="50" t="s">
        <v>183</v>
      </c>
      <c r="AE76" s="50">
        <v>0</v>
      </c>
      <c r="AF76" s="50">
        <v>0</v>
      </c>
      <c r="AG76" s="50">
        <v>0</v>
      </c>
      <c r="AH76" s="50">
        <v>0</v>
      </c>
      <c r="AI76" s="52" t="s">
        <v>120</v>
      </c>
      <c r="AK76" s="50" t="s">
        <v>183</v>
      </c>
      <c r="AL76" s="50">
        <v>207317178</v>
      </c>
      <c r="AM76" s="50">
        <v>51829294.5</v>
      </c>
      <c r="AN76" s="50">
        <v>77755626</v>
      </c>
      <c r="AO76" s="50">
        <v>-25926331.5</v>
      </c>
      <c r="AP76" s="51">
        <v>1.500225437180126</v>
      </c>
    </row>
    <row r="77" spans="2:42" x14ac:dyDescent="0.25">
      <c r="B77" s="50" t="s">
        <v>184</v>
      </c>
      <c r="C77" s="50">
        <v>457008436</v>
      </c>
      <c r="D77" s="50">
        <v>114252109</v>
      </c>
      <c r="E77" s="50">
        <v>130483266</v>
      </c>
      <c r="F77" s="50">
        <v>-16231157</v>
      </c>
      <c r="G77" s="51">
        <v>1.1420643972532709</v>
      </c>
      <c r="I77" s="50" t="s">
        <v>184</v>
      </c>
      <c r="J77" s="50">
        <v>3148725</v>
      </c>
      <c r="K77" s="50">
        <v>787181.25</v>
      </c>
      <c r="L77" s="50">
        <v>0</v>
      </c>
      <c r="M77" s="50">
        <v>787181.25</v>
      </c>
      <c r="N77" s="51">
        <v>0</v>
      </c>
      <c r="P77" s="50" t="s">
        <v>184</v>
      </c>
      <c r="Q77" s="50">
        <v>0</v>
      </c>
      <c r="R77" s="50">
        <v>0</v>
      </c>
      <c r="S77" s="50">
        <v>0</v>
      </c>
      <c r="T77" s="50">
        <v>0</v>
      </c>
      <c r="U77" s="51" t="s">
        <v>120</v>
      </c>
      <c r="W77" s="50" t="s">
        <v>184</v>
      </c>
      <c r="X77" s="50">
        <v>0</v>
      </c>
      <c r="Y77" s="50">
        <v>0</v>
      </c>
      <c r="Z77" s="50">
        <v>0</v>
      </c>
      <c r="AA77" s="50">
        <v>0</v>
      </c>
      <c r="AB77" s="51" t="s">
        <v>120</v>
      </c>
      <c r="AD77" s="50" t="s">
        <v>184</v>
      </c>
      <c r="AE77" s="50">
        <v>0</v>
      </c>
      <c r="AF77" s="50">
        <v>0</v>
      </c>
      <c r="AG77" s="50">
        <v>0</v>
      </c>
      <c r="AH77" s="50">
        <v>0</v>
      </c>
      <c r="AI77" s="52" t="s">
        <v>120</v>
      </c>
      <c r="AK77" s="50" t="s">
        <v>184</v>
      </c>
      <c r="AL77" s="50">
        <v>460157161</v>
      </c>
      <c r="AM77" s="50">
        <v>115039290.25</v>
      </c>
      <c r="AN77" s="50">
        <v>130483266</v>
      </c>
      <c r="AO77" s="50">
        <v>-15443975.75</v>
      </c>
      <c r="AP77" s="51">
        <v>1.1342495743535761</v>
      </c>
    </row>
    <row r="78" spans="2:42" x14ac:dyDescent="0.25">
      <c r="B78" s="47" t="s">
        <v>104</v>
      </c>
      <c r="C78" s="47">
        <v>38178738</v>
      </c>
      <c r="D78" s="47">
        <v>9544684.5</v>
      </c>
      <c r="E78" s="47">
        <v>6496917</v>
      </c>
      <c r="F78" s="47">
        <v>3047767.5</v>
      </c>
      <c r="G78" s="48">
        <v>0.6806843117758371</v>
      </c>
      <c r="I78" s="47" t="s">
        <v>104</v>
      </c>
      <c r="J78" s="47">
        <v>59632176</v>
      </c>
      <c r="K78" s="47">
        <v>14908044</v>
      </c>
      <c r="L78" s="47">
        <v>6734142</v>
      </c>
      <c r="M78" s="47">
        <v>8173902</v>
      </c>
      <c r="N78" s="48">
        <v>0.45171197509210465</v>
      </c>
      <c r="P78" s="47" t="s">
        <v>104</v>
      </c>
      <c r="Q78" s="47">
        <v>0</v>
      </c>
      <c r="R78" s="47">
        <v>0</v>
      </c>
      <c r="S78" s="47">
        <v>0</v>
      </c>
      <c r="T78" s="47">
        <v>0</v>
      </c>
      <c r="U78" s="48" t="s">
        <v>120</v>
      </c>
      <c r="W78" s="47" t="s">
        <v>104</v>
      </c>
      <c r="X78" s="47">
        <v>0</v>
      </c>
      <c r="Y78" s="47">
        <v>0</v>
      </c>
      <c r="Z78" s="47">
        <v>0</v>
      </c>
      <c r="AA78" s="47">
        <v>0</v>
      </c>
      <c r="AB78" s="48" t="s">
        <v>120</v>
      </c>
      <c r="AD78" s="47" t="s">
        <v>104</v>
      </c>
      <c r="AE78" s="47">
        <v>0</v>
      </c>
      <c r="AF78" s="47">
        <v>0</v>
      </c>
      <c r="AG78" s="47">
        <v>0</v>
      </c>
      <c r="AH78" s="47">
        <v>0</v>
      </c>
      <c r="AI78" s="49" t="s">
        <v>120</v>
      </c>
      <c r="AK78" s="47" t="s">
        <v>104</v>
      </c>
      <c r="AL78" s="47">
        <v>97810914</v>
      </c>
      <c r="AM78" s="47">
        <v>24452728.5</v>
      </c>
      <c r="AN78" s="47">
        <v>13231059</v>
      </c>
      <c r="AO78" s="47">
        <v>11221669.5</v>
      </c>
      <c r="AP78" s="48">
        <v>0.54108722468333137</v>
      </c>
    </row>
    <row r="79" spans="2:42" x14ac:dyDescent="0.25">
      <c r="B79" s="50" t="s">
        <v>185</v>
      </c>
      <c r="C79" s="50">
        <v>9680873</v>
      </c>
      <c r="D79" s="50">
        <v>2420218.25</v>
      </c>
      <c r="E79" s="50">
        <v>1268503</v>
      </c>
      <c r="F79" s="50">
        <v>1151715.25</v>
      </c>
      <c r="G79" s="51">
        <v>0.5241275244494995</v>
      </c>
      <c r="I79" s="50" t="s">
        <v>185</v>
      </c>
      <c r="J79" s="50">
        <v>20569599</v>
      </c>
      <c r="K79" s="50">
        <v>5142399.75</v>
      </c>
      <c r="L79" s="50">
        <v>781594</v>
      </c>
      <c r="M79" s="50">
        <v>4360805.75</v>
      </c>
      <c r="N79" s="51">
        <v>0.15199012873318532</v>
      </c>
      <c r="P79" s="50" t="s">
        <v>185</v>
      </c>
      <c r="Q79" s="50">
        <v>0</v>
      </c>
      <c r="R79" s="50">
        <v>0</v>
      </c>
      <c r="S79" s="50">
        <v>0</v>
      </c>
      <c r="T79" s="50">
        <v>0</v>
      </c>
      <c r="U79" s="51" t="s">
        <v>120</v>
      </c>
      <c r="W79" s="50" t="s">
        <v>185</v>
      </c>
      <c r="X79" s="50">
        <v>0</v>
      </c>
      <c r="Y79" s="50">
        <v>0</v>
      </c>
      <c r="Z79" s="50">
        <v>0</v>
      </c>
      <c r="AA79" s="50">
        <v>0</v>
      </c>
      <c r="AB79" s="51" t="s">
        <v>120</v>
      </c>
      <c r="AD79" s="50" t="s">
        <v>185</v>
      </c>
      <c r="AE79" s="50">
        <v>0</v>
      </c>
      <c r="AF79" s="50">
        <v>0</v>
      </c>
      <c r="AG79" s="50">
        <v>0</v>
      </c>
      <c r="AH79" s="50">
        <v>0</v>
      </c>
      <c r="AI79" s="52" t="s">
        <v>120</v>
      </c>
      <c r="AK79" s="50" t="s">
        <v>185</v>
      </c>
      <c r="AL79" s="50">
        <v>30250472</v>
      </c>
      <c r="AM79" s="50">
        <v>7562618</v>
      </c>
      <c r="AN79" s="50">
        <v>2050097</v>
      </c>
      <c r="AO79" s="50">
        <v>5512521</v>
      </c>
      <c r="AP79" s="51">
        <v>0.27108297682098975</v>
      </c>
    </row>
    <row r="80" spans="2:42" x14ac:dyDescent="0.25">
      <c r="B80" s="50" t="s">
        <v>186</v>
      </c>
      <c r="C80" s="50">
        <v>6175728</v>
      </c>
      <c r="D80" s="50">
        <v>1543932</v>
      </c>
      <c r="E80" s="50">
        <v>729766</v>
      </c>
      <c r="F80" s="50">
        <v>814166</v>
      </c>
      <c r="G80" s="51">
        <v>0.47266719000577745</v>
      </c>
      <c r="I80" s="50" t="s">
        <v>186</v>
      </c>
      <c r="J80" s="50">
        <v>7534200</v>
      </c>
      <c r="K80" s="50">
        <v>1883550</v>
      </c>
      <c r="L80" s="50">
        <v>1912287</v>
      </c>
      <c r="M80" s="50">
        <v>-28737</v>
      </c>
      <c r="N80" s="51">
        <v>1.0152568288603967</v>
      </c>
      <c r="P80" s="50" t="s">
        <v>186</v>
      </c>
      <c r="Q80" s="50">
        <v>0</v>
      </c>
      <c r="R80" s="50">
        <v>0</v>
      </c>
      <c r="S80" s="50">
        <v>0</v>
      </c>
      <c r="T80" s="50">
        <v>0</v>
      </c>
      <c r="U80" s="51" t="s">
        <v>120</v>
      </c>
      <c r="W80" s="50" t="s">
        <v>186</v>
      </c>
      <c r="X80" s="50">
        <v>0</v>
      </c>
      <c r="Y80" s="50">
        <v>0</v>
      </c>
      <c r="Z80" s="50">
        <v>0</v>
      </c>
      <c r="AA80" s="50">
        <v>0</v>
      </c>
      <c r="AB80" s="51" t="s">
        <v>120</v>
      </c>
      <c r="AD80" s="50" t="s">
        <v>186</v>
      </c>
      <c r="AE80" s="50">
        <v>0</v>
      </c>
      <c r="AF80" s="50">
        <v>0</v>
      </c>
      <c r="AG80" s="50">
        <v>0</v>
      </c>
      <c r="AH80" s="50">
        <v>0</v>
      </c>
      <c r="AI80" s="52" t="s">
        <v>120</v>
      </c>
      <c r="AK80" s="50" t="s">
        <v>186</v>
      </c>
      <c r="AL80" s="50">
        <v>13709928</v>
      </c>
      <c r="AM80" s="50">
        <v>3427482</v>
      </c>
      <c r="AN80" s="50">
        <v>2642053</v>
      </c>
      <c r="AO80" s="50">
        <v>785429</v>
      </c>
      <c r="AP80" s="51">
        <v>0.77084372726100381</v>
      </c>
    </row>
    <row r="81" spans="2:42" x14ac:dyDescent="0.25">
      <c r="B81" s="50" t="s">
        <v>187</v>
      </c>
      <c r="C81" s="50">
        <v>4040611</v>
      </c>
      <c r="D81" s="50">
        <v>1010152.75</v>
      </c>
      <c r="E81" s="50">
        <v>676417</v>
      </c>
      <c r="F81" s="50">
        <v>333735.75</v>
      </c>
      <c r="G81" s="51">
        <v>0.66961853046482323</v>
      </c>
      <c r="I81" s="50" t="s">
        <v>187</v>
      </c>
      <c r="J81" s="50">
        <v>12266504</v>
      </c>
      <c r="K81" s="50">
        <v>3066626</v>
      </c>
      <c r="L81" s="50">
        <v>69242</v>
      </c>
      <c r="M81" s="50">
        <v>2997384</v>
      </c>
      <c r="N81" s="51">
        <v>2.2579212463469625E-2</v>
      </c>
      <c r="P81" s="50" t="s">
        <v>187</v>
      </c>
      <c r="Q81" s="50">
        <v>0</v>
      </c>
      <c r="R81" s="50">
        <v>0</v>
      </c>
      <c r="S81" s="50">
        <v>0</v>
      </c>
      <c r="T81" s="50">
        <v>0</v>
      </c>
      <c r="U81" s="51" t="s">
        <v>120</v>
      </c>
      <c r="W81" s="50" t="s">
        <v>187</v>
      </c>
      <c r="X81" s="50">
        <v>0</v>
      </c>
      <c r="Y81" s="50">
        <v>0</v>
      </c>
      <c r="Z81" s="50">
        <v>0</v>
      </c>
      <c r="AA81" s="50">
        <v>0</v>
      </c>
      <c r="AB81" s="51" t="s">
        <v>120</v>
      </c>
      <c r="AD81" s="50" t="s">
        <v>187</v>
      </c>
      <c r="AE81" s="50">
        <v>0</v>
      </c>
      <c r="AF81" s="50">
        <v>0</v>
      </c>
      <c r="AG81" s="50">
        <v>0</v>
      </c>
      <c r="AH81" s="50">
        <v>0</v>
      </c>
      <c r="AI81" s="52" t="s">
        <v>120</v>
      </c>
      <c r="AK81" s="50" t="s">
        <v>187</v>
      </c>
      <c r="AL81" s="50">
        <v>16307115</v>
      </c>
      <c r="AM81" s="50">
        <v>4076778.75</v>
      </c>
      <c r="AN81" s="50">
        <v>745659</v>
      </c>
      <c r="AO81" s="50">
        <v>3331119.75</v>
      </c>
      <c r="AP81" s="51">
        <v>0.18290396553896873</v>
      </c>
    </row>
    <row r="82" spans="2:42" x14ac:dyDescent="0.25">
      <c r="B82" s="50" t="s">
        <v>188</v>
      </c>
      <c r="C82" s="50">
        <v>3625684</v>
      </c>
      <c r="D82" s="50">
        <v>906421</v>
      </c>
      <c r="E82" s="50">
        <v>792087</v>
      </c>
      <c r="F82" s="50">
        <v>114334</v>
      </c>
      <c r="G82" s="51">
        <v>0.87386214573581156</v>
      </c>
      <c r="I82" s="50" t="s">
        <v>188</v>
      </c>
      <c r="J82" s="50">
        <v>4864162</v>
      </c>
      <c r="K82" s="50">
        <v>1216040.5</v>
      </c>
      <c r="L82" s="50">
        <v>0</v>
      </c>
      <c r="M82" s="50">
        <v>1216040.5</v>
      </c>
      <c r="N82" s="51">
        <v>0</v>
      </c>
      <c r="P82" s="50" t="s">
        <v>188</v>
      </c>
      <c r="Q82" s="50">
        <v>0</v>
      </c>
      <c r="R82" s="50">
        <v>0</v>
      </c>
      <c r="S82" s="50">
        <v>0</v>
      </c>
      <c r="T82" s="50">
        <v>0</v>
      </c>
      <c r="U82" s="51" t="s">
        <v>120</v>
      </c>
      <c r="W82" s="50" t="s">
        <v>188</v>
      </c>
      <c r="X82" s="50">
        <v>0</v>
      </c>
      <c r="Y82" s="50">
        <v>0</v>
      </c>
      <c r="Z82" s="50">
        <v>0</v>
      </c>
      <c r="AA82" s="50">
        <v>0</v>
      </c>
      <c r="AB82" s="51" t="s">
        <v>120</v>
      </c>
      <c r="AD82" s="50" t="s">
        <v>188</v>
      </c>
      <c r="AE82" s="50">
        <v>0</v>
      </c>
      <c r="AF82" s="50">
        <v>0</v>
      </c>
      <c r="AG82" s="50">
        <v>0</v>
      </c>
      <c r="AH82" s="50">
        <v>0</v>
      </c>
      <c r="AI82" s="52" t="s">
        <v>120</v>
      </c>
      <c r="AK82" s="50" t="s">
        <v>188</v>
      </c>
      <c r="AL82" s="50">
        <v>8489846</v>
      </c>
      <c r="AM82" s="50">
        <v>2122461.5</v>
      </c>
      <c r="AN82" s="50">
        <v>792087</v>
      </c>
      <c r="AO82" s="50">
        <v>1330374.5</v>
      </c>
      <c r="AP82" s="51">
        <v>0.37319263506075373</v>
      </c>
    </row>
    <row r="83" spans="2:42" x14ac:dyDescent="0.25">
      <c r="B83" s="50" t="s">
        <v>189</v>
      </c>
      <c r="C83" s="50">
        <v>11520860</v>
      </c>
      <c r="D83" s="50">
        <v>2880215</v>
      </c>
      <c r="E83" s="50">
        <v>2947580</v>
      </c>
      <c r="F83" s="50">
        <v>-67365</v>
      </c>
      <c r="G83" s="51">
        <v>1.0233888789552168</v>
      </c>
      <c r="I83" s="50" t="s">
        <v>189</v>
      </c>
      <c r="J83" s="50">
        <v>10432705</v>
      </c>
      <c r="K83" s="50">
        <v>2608176.25</v>
      </c>
      <c r="L83" s="50">
        <v>3971019</v>
      </c>
      <c r="M83" s="50">
        <v>-1362842.75</v>
      </c>
      <c r="N83" s="51">
        <v>1.5225270914877782</v>
      </c>
      <c r="P83" s="50" t="s">
        <v>189</v>
      </c>
      <c r="Q83" s="50">
        <v>0</v>
      </c>
      <c r="R83" s="50">
        <v>0</v>
      </c>
      <c r="S83" s="50">
        <v>0</v>
      </c>
      <c r="T83" s="50">
        <v>0</v>
      </c>
      <c r="U83" s="51" t="s">
        <v>120</v>
      </c>
      <c r="W83" s="50" t="s">
        <v>189</v>
      </c>
      <c r="X83" s="50">
        <v>0</v>
      </c>
      <c r="Y83" s="50">
        <v>0</v>
      </c>
      <c r="Z83" s="50">
        <v>0</v>
      </c>
      <c r="AA83" s="50">
        <v>0</v>
      </c>
      <c r="AB83" s="51" t="s">
        <v>120</v>
      </c>
      <c r="AD83" s="50" t="s">
        <v>189</v>
      </c>
      <c r="AE83" s="50">
        <v>0</v>
      </c>
      <c r="AF83" s="50">
        <v>0</v>
      </c>
      <c r="AG83" s="50">
        <v>0</v>
      </c>
      <c r="AH83" s="50">
        <v>0</v>
      </c>
      <c r="AI83" s="52" t="s">
        <v>120</v>
      </c>
      <c r="AK83" s="50" t="s">
        <v>189</v>
      </c>
      <c r="AL83" s="50">
        <v>21953565</v>
      </c>
      <c r="AM83" s="50">
        <v>5488391.25</v>
      </c>
      <c r="AN83" s="50">
        <v>6918599</v>
      </c>
      <c r="AO83" s="50">
        <v>-1430207.75</v>
      </c>
      <c r="AP83" s="51">
        <v>1.2605877906390146</v>
      </c>
    </row>
    <row r="84" spans="2:42" x14ac:dyDescent="0.25">
      <c r="B84" s="50" t="s">
        <v>190</v>
      </c>
      <c r="C84" s="50">
        <v>3134982</v>
      </c>
      <c r="D84" s="50">
        <v>783745.5</v>
      </c>
      <c r="E84" s="50">
        <v>82564</v>
      </c>
      <c r="F84" s="50">
        <v>701181.5</v>
      </c>
      <c r="G84" s="51">
        <v>0.10534542144101625</v>
      </c>
      <c r="I84" s="50" t="s">
        <v>190</v>
      </c>
      <c r="J84" s="50">
        <v>3965006</v>
      </c>
      <c r="K84" s="50">
        <v>991251.5</v>
      </c>
      <c r="L84" s="50">
        <v>0</v>
      </c>
      <c r="M84" s="50">
        <v>991251.5</v>
      </c>
      <c r="N84" s="51">
        <v>0</v>
      </c>
      <c r="P84" s="50" t="s">
        <v>190</v>
      </c>
      <c r="Q84" s="50">
        <v>0</v>
      </c>
      <c r="R84" s="50">
        <v>0</v>
      </c>
      <c r="S84" s="50">
        <v>0</v>
      </c>
      <c r="T84" s="50">
        <v>0</v>
      </c>
      <c r="U84" s="51" t="s">
        <v>120</v>
      </c>
      <c r="W84" s="50" t="s">
        <v>190</v>
      </c>
      <c r="X84" s="50">
        <v>0</v>
      </c>
      <c r="Y84" s="50">
        <v>0</v>
      </c>
      <c r="Z84" s="50">
        <v>0</v>
      </c>
      <c r="AA84" s="50">
        <v>0</v>
      </c>
      <c r="AB84" s="51" t="s">
        <v>120</v>
      </c>
      <c r="AD84" s="50" t="s">
        <v>190</v>
      </c>
      <c r="AE84" s="50">
        <v>0</v>
      </c>
      <c r="AF84" s="50">
        <v>0</v>
      </c>
      <c r="AG84" s="50">
        <v>0</v>
      </c>
      <c r="AH84" s="50">
        <v>0</v>
      </c>
      <c r="AI84" s="52" t="s">
        <v>120</v>
      </c>
      <c r="AK84" s="50" t="s">
        <v>190</v>
      </c>
      <c r="AL84" s="50">
        <v>7099988</v>
      </c>
      <c r="AM84" s="50">
        <v>1774997</v>
      </c>
      <c r="AN84" s="50">
        <v>82564</v>
      </c>
      <c r="AO84" s="50">
        <v>1692433</v>
      </c>
      <c r="AP84" s="51">
        <v>4.651500819438005E-2</v>
      </c>
    </row>
    <row r="85" spans="2:42" x14ac:dyDescent="0.25">
      <c r="B85" s="47" t="s">
        <v>105</v>
      </c>
      <c r="C85" s="47">
        <v>0</v>
      </c>
      <c r="D85" s="47">
        <v>0</v>
      </c>
      <c r="E85" s="47">
        <v>0</v>
      </c>
      <c r="F85" s="47">
        <v>0</v>
      </c>
      <c r="G85" s="48" t="s">
        <v>120</v>
      </c>
      <c r="I85" s="47" t="s">
        <v>105</v>
      </c>
      <c r="J85" s="47">
        <v>0</v>
      </c>
      <c r="K85" s="47">
        <v>0</v>
      </c>
      <c r="L85" s="47">
        <v>0</v>
      </c>
      <c r="M85" s="47">
        <v>0</v>
      </c>
      <c r="N85" s="48" t="s">
        <v>120</v>
      </c>
      <c r="P85" s="47" t="s">
        <v>105</v>
      </c>
      <c r="Q85" s="47">
        <v>954674169</v>
      </c>
      <c r="R85" s="47">
        <v>238668542.25</v>
      </c>
      <c r="S85" s="47">
        <v>218077674</v>
      </c>
      <c r="T85" s="47">
        <v>20590868.25</v>
      </c>
      <c r="U85" s="48">
        <v>0.91372609035156582</v>
      </c>
      <c r="W85" s="47" t="s">
        <v>105</v>
      </c>
      <c r="X85" s="47">
        <v>0</v>
      </c>
      <c r="Y85" s="47">
        <v>0</v>
      </c>
      <c r="Z85" s="47">
        <v>0</v>
      </c>
      <c r="AA85" s="47">
        <v>0</v>
      </c>
      <c r="AB85" s="48" t="s">
        <v>120</v>
      </c>
      <c r="AD85" s="47" t="s">
        <v>105</v>
      </c>
      <c r="AE85" s="47">
        <v>0</v>
      </c>
      <c r="AF85" s="47">
        <v>0</v>
      </c>
      <c r="AG85" s="47">
        <v>0</v>
      </c>
      <c r="AH85" s="47">
        <v>0</v>
      </c>
      <c r="AI85" s="49" t="s">
        <v>120</v>
      </c>
      <c r="AK85" s="47" t="s">
        <v>105</v>
      </c>
      <c r="AL85" s="47">
        <v>954674169</v>
      </c>
      <c r="AM85" s="47">
        <v>238668542.25</v>
      </c>
      <c r="AN85" s="47">
        <v>218077674</v>
      </c>
      <c r="AO85" s="47">
        <v>20590868.25</v>
      </c>
      <c r="AP85" s="48">
        <v>0.91372609035156582</v>
      </c>
    </row>
    <row r="86" spans="2:42" x14ac:dyDescent="0.25">
      <c r="B86" s="50" t="s">
        <v>191</v>
      </c>
      <c r="C86" s="50">
        <v>0</v>
      </c>
      <c r="D86" s="50">
        <v>0</v>
      </c>
      <c r="E86" s="50">
        <v>0</v>
      </c>
      <c r="F86" s="50">
        <v>0</v>
      </c>
      <c r="G86" s="60" t="s">
        <v>120</v>
      </c>
      <c r="I86" s="50" t="s">
        <v>191</v>
      </c>
      <c r="J86" s="50">
        <v>0</v>
      </c>
      <c r="K86" s="50">
        <v>0</v>
      </c>
      <c r="L86" s="50">
        <v>0</v>
      </c>
      <c r="M86" s="50">
        <v>0</v>
      </c>
      <c r="N86" s="51" t="s">
        <v>120</v>
      </c>
      <c r="P86" s="50" t="s">
        <v>191</v>
      </c>
      <c r="Q86" s="50">
        <v>28000000</v>
      </c>
      <c r="R86" s="50">
        <v>7000000</v>
      </c>
      <c r="S86" s="50">
        <v>0</v>
      </c>
      <c r="T86" s="50">
        <v>7000000</v>
      </c>
      <c r="U86" s="51">
        <v>0</v>
      </c>
      <c r="W86" s="50" t="s">
        <v>191</v>
      </c>
      <c r="X86" s="50">
        <v>0</v>
      </c>
      <c r="Y86" s="50">
        <v>0</v>
      </c>
      <c r="Z86" s="50">
        <v>0</v>
      </c>
      <c r="AA86" s="50">
        <v>0</v>
      </c>
      <c r="AB86" s="51" t="s">
        <v>120</v>
      </c>
      <c r="AD86" s="50" t="s">
        <v>191</v>
      </c>
      <c r="AE86" s="50">
        <v>0</v>
      </c>
      <c r="AF86" s="50">
        <v>0</v>
      </c>
      <c r="AG86" s="50">
        <v>0</v>
      </c>
      <c r="AH86" s="50">
        <v>0</v>
      </c>
      <c r="AI86" s="52" t="s">
        <v>120</v>
      </c>
      <c r="AK86" s="50" t="s">
        <v>191</v>
      </c>
      <c r="AL86" s="50">
        <v>28000000</v>
      </c>
      <c r="AM86" s="50">
        <v>7000000</v>
      </c>
      <c r="AN86" s="50">
        <v>0</v>
      </c>
      <c r="AO86" s="50">
        <v>7000000</v>
      </c>
      <c r="AP86" s="51">
        <v>0</v>
      </c>
    </row>
    <row r="87" spans="2:42" x14ac:dyDescent="0.25">
      <c r="B87" s="50" t="s">
        <v>192</v>
      </c>
      <c r="C87" s="50">
        <v>0</v>
      </c>
      <c r="D87" s="50">
        <v>0</v>
      </c>
      <c r="E87" s="50">
        <v>0</v>
      </c>
      <c r="F87" s="50">
        <v>0</v>
      </c>
      <c r="G87" s="60" t="s">
        <v>120</v>
      </c>
      <c r="I87" s="50" t="s">
        <v>192</v>
      </c>
      <c r="J87" s="50">
        <v>0</v>
      </c>
      <c r="K87" s="50">
        <v>0</v>
      </c>
      <c r="L87" s="50">
        <v>0</v>
      </c>
      <c r="M87" s="50">
        <v>0</v>
      </c>
      <c r="N87" s="51" t="s">
        <v>120</v>
      </c>
      <c r="P87" s="50" t="s">
        <v>192</v>
      </c>
      <c r="Q87" s="50">
        <v>624966669</v>
      </c>
      <c r="R87" s="50">
        <v>156241667.25</v>
      </c>
      <c r="S87" s="50">
        <v>180219386</v>
      </c>
      <c r="T87" s="50">
        <v>-23977718.75</v>
      </c>
      <c r="U87" s="51">
        <v>1.1534655842582222</v>
      </c>
      <c r="W87" s="50" t="s">
        <v>192</v>
      </c>
      <c r="X87" s="50">
        <v>0</v>
      </c>
      <c r="Y87" s="50">
        <v>0</v>
      </c>
      <c r="Z87" s="50">
        <v>0</v>
      </c>
      <c r="AA87" s="50">
        <v>0</v>
      </c>
      <c r="AB87" s="51" t="s">
        <v>120</v>
      </c>
      <c r="AD87" s="50" t="s">
        <v>192</v>
      </c>
      <c r="AE87" s="50">
        <v>0</v>
      </c>
      <c r="AF87" s="50">
        <v>0</v>
      </c>
      <c r="AG87" s="50">
        <v>0</v>
      </c>
      <c r="AH87" s="50">
        <v>0</v>
      </c>
      <c r="AI87" s="52" t="s">
        <v>120</v>
      </c>
      <c r="AK87" s="50" t="s">
        <v>192</v>
      </c>
      <c r="AL87" s="50">
        <v>624966669</v>
      </c>
      <c r="AM87" s="50">
        <v>156241667.25</v>
      </c>
      <c r="AN87" s="50">
        <v>180219386</v>
      </c>
      <c r="AO87" s="50">
        <v>-23977718.75</v>
      </c>
      <c r="AP87" s="51">
        <v>1.1534655842582222</v>
      </c>
    </row>
    <row r="88" spans="2:42" x14ac:dyDescent="0.25">
      <c r="B88" s="50" t="s">
        <v>193</v>
      </c>
      <c r="C88" s="50">
        <v>0</v>
      </c>
      <c r="D88" s="50">
        <v>0</v>
      </c>
      <c r="E88" s="50">
        <v>0</v>
      </c>
      <c r="F88" s="50">
        <v>0</v>
      </c>
      <c r="G88" s="60" t="s">
        <v>120</v>
      </c>
      <c r="I88" s="50" t="s">
        <v>193</v>
      </c>
      <c r="J88" s="50">
        <v>0</v>
      </c>
      <c r="K88" s="50">
        <v>0</v>
      </c>
      <c r="L88" s="50">
        <v>0</v>
      </c>
      <c r="M88" s="50">
        <v>0</v>
      </c>
      <c r="N88" s="51" t="s">
        <v>120</v>
      </c>
      <c r="P88" s="50" t="s">
        <v>193</v>
      </c>
      <c r="Q88" s="50">
        <v>49999998</v>
      </c>
      <c r="R88" s="50">
        <v>12499999.5</v>
      </c>
      <c r="S88" s="50">
        <v>12499998</v>
      </c>
      <c r="T88" s="50">
        <v>1.5</v>
      </c>
      <c r="U88" s="51">
        <v>0.99999987999999518</v>
      </c>
      <c r="W88" s="50" t="s">
        <v>193</v>
      </c>
      <c r="X88" s="50">
        <v>0</v>
      </c>
      <c r="Y88" s="50">
        <v>0</v>
      </c>
      <c r="Z88" s="50">
        <v>0</v>
      </c>
      <c r="AA88" s="50">
        <v>0</v>
      </c>
      <c r="AB88" s="51" t="s">
        <v>120</v>
      </c>
      <c r="AD88" s="50" t="s">
        <v>193</v>
      </c>
      <c r="AE88" s="50"/>
      <c r="AF88" s="50">
        <v>0</v>
      </c>
      <c r="AG88" s="50"/>
      <c r="AH88" s="50">
        <v>0</v>
      </c>
      <c r="AI88" s="52" t="s">
        <v>120</v>
      </c>
      <c r="AK88" s="50" t="s">
        <v>193</v>
      </c>
      <c r="AL88" s="50">
        <v>49999998</v>
      </c>
      <c r="AM88" s="50">
        <v>12499999.5</v>
      </c>
      <c r="AN88" s="50">
        <v>12499998</v>
      </c>
      <c r="AO88" s="50">
        <v>1.5</v>
      </c>
      <c r="AP88" s="51">
        <v>0.99999987999999518</v>
      </c>
    </row>
    <row r="89" spans="2:42" x14ac:dyDescent="0.25">
      <c r="B89" s="50" t="s">
        <v>194</v>
      </c>
      <c r="C89" s="50">
        <v>0</v>
      </c>
      <c r="D89" s="50">
        <v>0</v>
      </c>
      <c r="E89" s="50">
        <v>0</v>
      </c>
      <c r="F89" s="50">
        <v>0</v>
      </c>
      <c r="G89" s="60" t="s">
        <v>120</v>
      </c>
      <c r="I89" s="50" t="s">
        <v>194</v>
      </c>
      <c r="J89" s="50">
        <v>0</v>
      </c>
      <c r="K89" s="50">
        <v>0</v>
      </c>
      <c r="L89" s="50">
        <v>0</v>
      </c>
      <c r="M89" s="50">
        <v>0</v>
      </c>
      <c r="N89" s="51" t="s">
        <v>120</v>
      </c>
      <c r="P89" s="50" t="s">
        <v>194</v>
      </c>
      <c r="Q89" s="50">
        <v>144307502</v>
      </c>
      <c r="R89" s="50">
        <v>36076875.5</v>
      </c>
      <c r="S89" s="50">
        <v>0</v>
      </c>
      <c r="T89" s="50">
        <v>36076875.5</v>
      </c>
      <c r="U89" s="51">
        <v>0</v>
      </c>
      <c r="W89" s="50" t="s">
        <v>194</v>
      </c>
      <c r="X89" s="50">
        <v>0</v>
      </c>
      <c r="Y89" s="50">
        <v>0</v>
      </c>
      <c r="Z89" s="50">
        <v>0</v>
      </c>
      <c r="AA89" s="50">
        <v>0</v>
      </c>
      <c r="AB89" s="51" t="s">
        <v>120</v>
      </c>
      <c r="AD89" s="50" t="s">
        <v>194</v>
      </c>
      <c r="AE89" s="50">
        <v>0</v>
      </c>
      <c r="AF89" s="50">
        <v>0</v>
      </c>
      <c r="AG89" s="50">
        <v>0</v>
      </c>
      <c r="AH89" s="50">
        <v>0</v>
      </c>
      <c r="AI89" s="52" t="s">
        <v>120</v>
      </c>
      <c r="AK89" s="50" t="s">
        <v>194</v>
      </c>
      <c r="AL89" s="50">
        <v>144307502</v>
      </c>
      <c r="AM89" s="50">
        <v>36076875.5</v>
      </c>
      <c r="AN89" s="50">
        <v>0</v>
      </c>
      <c r="AO89" s="50">
        <v>36076875.5</v>
      </c>
      <c r="AP89" s="51">
        <v>0</v>
      </c>
    </row>
    <row r="90" spans="2:42" x14ac:dyDescent="0.25">
      <c r="B90" s="50" t="s">
        <v>195</v>
      </c>
      <c r="C90" s="50">
        <v>0</v>
      </c>
      <c r="D90" s="50">
        <v>0</v>
      </c>
      <c r="E90" s="50">
        <v>0</v>
      </c>
      <c r="F90" s="50">
        <v>0</v>
      </c>
      <c r="G90" s="60" t="s">
        <v>120</v>
      </c>
      <c r="I90" s="50" t="s">
        <v>195</v>
      </c>
      <c r="J90" s="50">
        <v>0</v>
      </c>
      <c r="K90" s="50">
        <v>0</v>
      </c>
      <c r="L90" s="50">
        <v>0</v>
      </c>
      <c r="M90" s="50">
        <v>0</v>
      </c>
      <c r="N90" s="51" t="s">
        <v>120</v>
      </c>
      <c r="P90" s="50" t="s">
        <v>195</v>
      </c>
      <c r="Q90" s="50">
        <v>107400000</v>
      </c>
      <c r="R90" s="50">
        <v>26850000</v>
      </c>
      <c r="S90" s="50">
        <v>25358290</v>
      </c>
      <c r="T90" s="50">
        <v>1491710</v>
      </c>
      <c r="U90" s="51">
        <v>0.94444283054003719</v>
      </c>
      <c r="W90" s="50" t="s">
        <v>195</v>
      </c>
      <c r="X90" s="50">
        <v>0</v>
      </c>
      <c r="Y90" s="50">
        <v>0</v>
      </c>
      <c r="Z90" s="50">
        <v>0</v>
      </c>
      <c r="AA90" s="50">
        <v>0</v>
      </c>
      <c r="AB90" s="51" t="s">
        <v>120</v>
      </c>
      <c r="AD90" s="50" t="s">
        <v>195</v>
      </c>
      <c r="AE90" s="50">
        <v>0</v>
      </c>
      <c r="AF90" s="50">
        <v>0</v>
      </c>
      <c r="AG90" s="50">
        <v>0</v>
      </c>
      <c r="AH90" s="50">
        <v>0</v>
      </c>
      <c r="AI90" s="52" t="s">
        <v>120</v>
      </c>
      <c r="AK90" s="50" t="s">
        <v>195</v>
      </c>
      <c r="AL90" s="50">
        <v>107400000</v>
      </c>
      <c r="AM90" s="50">
        <v>26850000</v>
      </c>
      <c r="AN90" s="50">
        <v>25358290</v>
      </c>
      <c r="AO90" s="50">
        <v>1491710</v>
      </c>
      <c r="AP90" s="51">
        <v>0.94444283054003719</v>
      </c>
    </row>
    <row r="91" spans="2:42" x14ac:dyDescent="0.25">
      <c r="B91" s="47" t="s">
        <v>106</v>
      </c>
      <c r="C91" s="47">
        <v>0</v>
      </c>
      <c r="D91" s="47">
        <v>0</v>
      </c>
      <c r="E91" s="47">
        <v>0</v>
      </c>
      <c r="F91" s="47">
        <v>0</v>
      </c>
      <c r="G91" s="61" t="s">
        <v>120</v>
      </c>
      <c r="I91" s="47" t="s">
        <v>106</v>
      </c>
      <c r="J91" s="47">
        <v>250000000</v>
      </c>
      <c r="K91" s="47">
        <v>62500000</v>
      </c>
      <c r="L91" s="47">
        <v>1000000</v>
      </c>
      <c r="M91" s="47">
        <v>61500000</v>
      </c>
      <c r="N91" s="48">
        <v>1.6E-2</v>
      </c>
      <c r="P91" s="47" t="s">
        <v>106</v>
      </c>
      <c r="Q91" s="47">
        <v>0</v>
      </c>
      <c r="R91" s="47">
        <v>0</v>
      </c>
      <c r="S91" s="47">
        <v>0</v>
      </c>
      <c r="T91" s="47">
        <v>0</v>
      </c>
      <c r="U91" s="48" t="s">
        <v>120</v>
      </c>
      <c r="W91" s="47" t="s">
        <v>106</v>
      </c>
      <c r="X91" s="47">
        <v>800000000</v>
      </c>
      <c r="Y91" s="47">
        <v>200000000</v>
      </c>
      <c r="Z91" s="47">
        <v>2012300</v>
      </c>
      <c r="AA91" s="47">
        <v>197987700</v>
      </c>
      <c r="AB91" s="48">
        <v>1.0061499999999999E-2</v>
      </c>
      <c r="AD91" s="47" t="s">
        <v>106</v>
      </c>
      <c r="AE91" s="47">
        <v>260000000</v>
      </c>
      <c r="AF91" s="47">
        <v>65000000</v>
      </c>
      <c r="AG91" s="47">
        <v>0</v>
      </c>
      <c r="AH91" s="47">
        <v>65000000</v>
      </c>
      <c r="AI91" s="49">
        <v>0</v>
      </c>
      <c r="AK91" s="47" t="s">
        <v>106</v>
      </c>
      <c r="AL91" s="47">
        <v>1310000000</v>
      </c>
      <c r="AM91" s="47">
        <v>327500000</v>
      </c>
      <c r="AN91" s="47">
        <v>3012300</v>
      </c>
      <c r="AO91" s="47">
        <v>324487700</v>
      </c>
      <c r="AP91" s="48">
        <v>9.1978625954198465E-3</v>
      </c>
    </row>
    <row r="92" spans="2:42" x14ac:dyDescent="0.25">
      <c r="B92" s="50" t="s">
        <v>196</v>
      </c>
      <c r="C92" s="50">
        <v>0</v>
      </c>
      <c r="D92" s="50">
        <v>0</v>
      </c>
      <c r="E92" s="50">
        <v>0</v>
      </c>
      <c r="F92" s="50">
        <v>0</v>
      </c>
      <c r="G92" s="60" t="s">
        <v>120</v>
      </c>
      <c r="I92" s="50" t="s">
        <v>196</v>
      </c>
      <c r="J92" s="50">
        <v>250000000</v>
      </c>
      <c r="K92" s="50">
        <v>62500000</v>
      </c>
      <c r="L92" s="50">
        <v>1000000</v>
      </c>
      <c r="M92" s="50">
        <v>61500000</v>
      </c>
      <c r="N92" s="51">
        <v>1.6E-2</v>
      </c>
      <c r="P92" s="50" t="s">
        <v>196</v>
      </c>
      <c r="Q92" s="50">
        <v>0</v>
      </c>
      <c r="R92" s="50">
        <v>0</v>
      </c>
      <c r="S92" s="50">
        <v>0</v>
      </c>
      <c r="T92" s="50">
        <v>0</v>
      </c>
      <c r="U92" s="51" t="s">
        <v>120</v>
      </c>
      <c r="W92" s="50" t="s">
        <v>196</v>
      </c>
      <c r="X92" s="50">
        <v>0</v>
      </c>
      <c r="Y92" s="50">
        <v>0</v>
      </c>
      <c r="Z92" s="50">
        <v>0</v>
      </c>
      <c r="AA92" s="50">
        <v>0</v>
      </c>
      <c r="AB92" s="51" t="s">
        <v>120</v>
      </c>
      <c r="AD92" s="50" t="s">
        <v>196</v>
      </c>
      <c r="AE92" s="50">
        <v>0</v>
      </c>
      <c r="AF92" s="50">
        <v>0</v>
      </c>
      <c r="AG92" s="50">
        <v>0</v>
      </c>
      <c r="AH92" s="50">
        <v>0</v>
      </c>
      <c r="AI92" s="52" t="s">
        <v>120</v>
      </c>
      <c r="AK92" s="50" t="s">
        <v>196</v>
      </c>
      <c r="AL92" s="50">
        <v>250000000</v>
      </c>
      <c r="AM92" s="50">
        <v>62500000</v>
      </c>
      <c r="AN92" s="50">
        <v>1000000</v>
      </c>
      <c r="AO92" s="50">
        <v>61500000</v>
      </c>
      <c r="AP92" s="51">
        <v>1.6E-2</v>
      </c>
    </row>
    <row r="93" spans="2:42" x14ac:dyDescent="0.25">
      <c r="B93" s="50" t="s">
        <v>85</v>
      </c>
      <c r="C93" s="50">
        <v>0</v>
      </c>
      <c r="D93" s="50">
        <v>0</v>
      </c>
      <c r="E93" s="50">
        <v>0</v>
      </c>
      <c r="F93" s="50">
        <v>0</v>
      </c>
      <c r="G93" s="60" t="s">
        <v>120</v>
      </c>
      <c r="I93" s="50" t="s">
        <v>85</v>
      </c>
      <c r="J93" s="50">
        <v>0</v>
      </c>
      <c r="K93" s="50">
        <v>0</v>
      </c>
      <c r="L93" s="50">
        <v>0</v>
      </c>
      <c r="M93" s="50">
        <v>0</v>
      </c>
      <c r="N93" s="51" t="s">
        <v>120</v>
      </c>
      <c r="P93" s="50" t="s">
        <v>85</v>
      </c>
      <c r="Q93" s="50">
        <v>0</v>
      </c>
      <c r="R93" s="50">
        <v>0</v>
      </c>
      <c r="S93" s="50">
        <v>0</v>
      </c>
      <c r="T93" s="50">
        <v>0</v>
      </c>
      <c r="U93" s="51" t="s">
        <v>120</v>
      </c>
      <c r="W93" s="50" t="s">
        <v>85</v>
      </c>
      <c r="X93" s="50">
        <v>800000000</v>
      </c>
      <c r="Y93" s="50">
        <v>200000000</v>
      </c>
      <c r="Z93" s="50">
        <v>2012300</v>
      </c>
      <c r="AA93" s="50">
        <v>197987700</v>
      </c>
      <c r="AB93" s="51">
        <v>1.0061499999999999E-2</v>
      </c>
      <c r="AD93" s="50" t="s">
        <v>85</v>
      </c>
      <c r="AE93" s="50">
        <v>0</v>
      </c>
      <c r="AF93" s="50">
        <v>0</v>
      </c>
      <c r="AG93" s="50">
        <v>0</v>
      </c>
      <c r="AH93" s="50">
        <v>0</v>
      </c>
      <c r="AI93" s="52" t="s">
        <v>120</v>
      </c>
      <c r="AK93" s="50" t="s">
        <v>85</v>
      </c>
      <c r="AL93" s="50">
        <v>800000000</v>
      </c>
      <c r="AM93" s="50">
        <v>200000000</v>
      </c>
      <c r="AN93" s="50">
        <v>2012300</v>
      </c>
      <c r="AO93" s="50">
        <v>197987700</v>
      </c>
      <c r="AP93" s="51">
        <v>1.0061499999999999E-2</v>
      </c>
    </row>
    <row r="94" spans="2:42" x14ac:dyDescent="0.25">
      <c r="B94" s="50" t="s">
        <v>83</v>
      </c>
      <c r="C94" s="50">
        <v>0</v>
      </c>
      <c r="D94" s="50">
        <v>0</v>
      </c>
      <c r="E94" s="50">
        <v>0</v>
      </c>
      <c r="F94" s="50">
        <v>0</v>
      </c>
      <c r="G94" s="60" t="s">
        <v>120</v>
      </c>
      <c r="I94" s="50" t="s">
        <v>83</v>
      </c>
      <c r="J94" s="50">
        <v>0</v>
      </c>
      <c r="K94" s="50">
        <v>0</v>
      </c>
      <c r="L94" s="50">
        <v>0</v>
      </c>
      <c r="M94" s="50">
        <v>0</v>
      </c>
      <c r="N94" s="51" t="s">
        <v>120</v>
      </c>
      <c r="P94" s="50" t="s">
        <v>83</v>
      </c>
      <c r="Q94" s="50">
        <v>0</v>
      </c>
      <c r="R94" s="50">
        <v>0</v>
      </c>
      <c r="S94" s="50">
        <v>0</v>
      </c>
      <c r="T94" s="50">
        <v>0</v>
      </c>
      <c r="U94" s="51" t="s">
        <v>120</v>
      </c>
      <c r="W94" s="50" t="s">
        <v>83</v>
      </c>
      <c r="X94" s="50">
        <v>0</v>
      </c>
      <c r="Y94" s="50">
        <v>0</v>
      </c>
      <c r="Z94" s="50">
        <v>0</v>
      </c>
      <c r="AA94" s="50">
        <v>0</v>
      </c>
      <c r="AB94" s="51" t="s">
        <v>120</v>
      </c>
      <c r="AD94" s="50" t="s">
        <v>83</v>
      </c>
      <c r="AE94" s="50">
        <v>260000000</v>
      </c>
      <c r="AF94" s="50">
        <v>65000000</v>
      </c>
      <c r="AG94" s="50">
        <v>0</v>
      </c>
      <c r="AH94" s="50">
        <v>65000000</v>
      </c>
      <c r="AI94" s="60">
        <v>0</v>
      </c>
      <c r="AK94" s="50" t="s">
        <v>83</v>
      </c>
      <c r="AL94" s="50">
        <v>260000000</v>
      </c>
      <c r="AM94" s="50">
        <v>65000000</v>
      </c>
      <c r="AN94" s="50">
        <v>0</v>
      </c>
      <c r="AO94" s="50">
        <v>65000000</v>
      </c>
      <c r="AP94" s="51">
        <v>0</v>
      </c>
    </row>
    <row r="95" spans="2:42" x14ac:dyDescent="0.25">
      <c r="B95" s="62" t="s">
        <v>197</v>
      </c>
      <c r="C95" s="62">
        <v>4412535083</v>
      </c>
      <c r="D95" s="62">
        <v>1103133770.75</v>
      </c>
      <c r="E95" s="62">
        <v>1509278834</v>
      </c>
      <c r="F95" s="62">
        <v>-406145063.25</v>
      </c>
      <c r="G95" s="63">
        <v>1.3681739005903786</v>
      </c>
      <c r="I95" s="62" t="s">
        <v>197</v>
      </c>
      <c r="J95" s="62">
        <v>2468955958</v>
      </c>
      <c r="K95" s="62">
        <v>617238989.5</v>
      </c>
      <c r="L95" s="62">
        <v>570206121</v>
      </c>
      <c r="M95" s="62">
        <v>47032868.5</v>
      </c>
      <c r="N95" s="63">
        <v>0.92380120293745638</v>
      </c>
      <c r="P95" s="62" t="s">
        <v>197</v>
      </c>
      <c r="Q95" s="62">
        <v>2466181531</v>
      </c>
      <c r="R95" s="62">
        <v>616545382.75</v>
      </c>
      <c r="S95" s="62">
        <v>555948994</v>
      </c>
      <c r="T95" s="62">
        <v>60596388.75</v>
      </c>
      <c r="U95" s="63">
        <v>0.90171625569602076</v>
      </c>
      <c r="W95" s="62" t="s">
        <v>197</v>
      </c>
      <c r="X95" s="62">
        <v>1226883753</v>
      </c>
      <c r="Y95" s="62">
        <v>306720938.25</v>
      </c>
      <c r="Z95" s="62">
        <v>110935773</v>
      </c>
      <c r="AA95" s="62">
        <v>195785165.25</v>
      </c>
      <c r="AB95" s="63">
        <v>0.36168307789140641</v>
      </c>
      <c r="AD95" s="62" t="s">
        <v>197</v>
      </c>
      <c r="AE95" s="62">
        <v>267760000</v>
      </c>
      <c r="AF95" s="62">
        <v>66940000</v>
      </c>
      <c r="AG95" s="62">
        <v>922756</v>
      </c>
      <c r="AH95" s="62">
        <v>66017244</v>
      </c>
      <c r="AI95" s="64">
        <v>1.3784822228861668E-2</v>
      </c>
      <c r="AK95" s="62" t="s">
        <v>197</v>
      </c>
      <c r="AL95" s="62">
        <v>10842316325</v>
      </c>
      <c r="AM95" s="62">
        <v>2710579081.25</v>
      </c>
      <c r="AN95" s="62">
        <v>2747292478</v>
      </c>
      <c r="AO95" s="62">
        <v>-36713396.75</v>
      </c>
      <c r="AP95" s="63">
        <v>1.0135444846468267</v>
      </c>
    </row>
    <row r="96" spans="2:42" x14ac:dyDescent="0.25">
      <c r="AK96" s="50" t="s">
        <v>198</v>
      </c>
      <c r="AL96" s="50">
        <v>278284560</v>
      </c>
      <c r="AM96" s="50">
        <v>69571140</v>
      </c>
      <c r="AN96" s="50">
        <v>0</v>
      </c>
      <c r="AO96" s="50">
        <v>69571140</v>
      </c>
      <c r="AP96" s="51">
        <v>0</v>
      </c>
    </row>
    <row r="97" spans="37:42" x14ac:dyDescent="0.25">
      <c r="AK97" s="50" t="s">
        <v>199</v>
      </c>
      <c r="AL97" s="50">
        <v>158164010</v>
      </c>
      <c r="AM97" s="50">
        <v>39541002.5</v>
      </c>
      <c r="AN97" s="50">
        <v>0</v>
      </c>
      <c r="AO97" s="50">
        <v>39541002.5</v>
      </c>
      <c r="AP97" s="51">
        <v>0</v>
      </c>
    </row>
    <row r="98" spans="37:42" x14ac:dyDescent="0.25">
      <c r="AK98" s="62" t="s">
        <v>92</v>
      </c>
      <c r="AL98" s="62">
        <v>11278764895</v>
      </c>
      <c r="AM98" s="62">
        <v>2819691223.75</v>
      </c>
      <c r="AN98" s="62">
        <v>2747292478</v>
      </c>
      <c r="AO98" s="62">
        <v>72398745.75</v>
      </c>
      <c r="AP98" s="63">
        <v>0.97432387449370628</v>
      </c>
    </row>
  </sheetData>
  <sheetProtection password="F843"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I79"/>
  <sheetViews>
    <sheetView workbookViewId="0">
      <selection activeCell="B1" sqref="B1:E1"/>
    </sheetView>
  </sheetViews>
  <sheetFormatPr defaultRowHeight="15" x14ac:dyDescent="0.25"/>
  <cols>
    <col min="1" max="1" width="2" customWidth="1"/>
    <col min="2" max="2" width="38.85546875" bestFit="1" customWidth="1"/>
    <col min="3" max="3" width="14.5703125" bestFit="1" customWidth="1"/>
    <col min="4" max="4" width="16.28515625" bestFit="1" customWidth="1"/>
    <col min="5" max="6" width="9.5703125" bestFit="1" customWidth="1"/>
    <col min="7" max="7" width="15" bestFit="1" customWidth="1"/>
    <col min="8" max="8" width="17.28515625" bestFit="1" customWidth="1"/>
    <col min="9" max="9" width="11" bestFit="1" customWidth="1"/>
  </cols>
  <sheetData>
    <row r="1" spans="2:8" ht="31.5" customHeight="1" x14ac:dyDescent="0.3">
      <c r="B1" s="418" t="s">
        <v>200</v>
      </c>
      <c r="C1" s="418"/>
      <c r="D1" s="418"/>
      <c r="E1" s="418"/>
    </row>
    <row r="3" spans="2:8" x14ac:dyDescent="0.25">
      <c r="B3" s="11" t="s">
        <v>201</v>
      </c>
    </row>
    <row r="4" spans="2:8" ht="15" customHeight="1" x14ac:dyDescent="0.25">
      <c r="B4" s="419" t="s">
        <v>202</v>
      </c>
      <c r="C4" s="416" t="s">
        <v>72</v>
      </c>
      <c r="D4" s="416" t="s">
        <v>117</v>
      </c>
      <c r="E4" s="239" t="s">
        <v>203</v>
      </c>
      <c r="F4" s="239" t="s">
        <v>204</v>
      </c>
      <c r="G4" s="416" t="s">
        <v>205</v>
      </c>
      <c r="H4" s="416" t="s">
        <v>206</v>
      </c>
    </row>
    <row r="5" spans="2:8" x14ac:dyDescent="0.25">
      <c r="B5" s="420"/>
      <c r="C5" s="417"/>
      <c r="D5" s="417"/>
      <c r="E5" s="240" t="s">
        <v>207</v>
      </c>
      <c r="F5" s="240" t="s">
        <v>207</v>
      </c>
      <c r="G5" s="417"/>
      <c r="H5" s="417"/>
    </row>
    <row r="6" spans="2:8" x14ac:dyDescent="0.25">
      <c r="B6" s="65" t="s">
        <v>208</v>
      </c>
      <c r="C6" s="66">
        <v>8899</v>
      </c>
      <c r="D6" s="66">
        <v>2225</v>
      </c>
      <c r="E6" s="67">
        <v>2088</v>
      </c>
      <c r="F6" s="67">
        <v>1086</v>
      </c>
      <c r="G6" s="67">
        <v>3174</v>
      </c>
      <c r="H6" s="67">
        <v>-1276</v>
      </c>
    </row>
    <row r="7" spans="2:8" x14ac:dyDescent="0.25">
      <c r="B7" s="65" t="s">
        <v>21</v>
      </c>
      <c r="C7" s="66">
        <v>2654</v>
      </c>
      <c r="D7" s="68">
        <v>664</v>
      </c>
      <c r="E7" s="69">
        <v>267</v>
      </c>
      <c r="F7" s="69">
        <v>346</v>
      </c>
      <c r="G7" s="69">
        <v>613</v>
      </c>
      <c r="H7" s="69">
        <v>-714</v>
      </c>
    </row>
    <row r="8" spans="2:8" x14ac:dyDescent="0.25">
      <c r="B8" s="65" t="s">
        <v>24</v>
      </c>
      <c r="C8" s="68">
        <v>158</v>
      </c>
      <c r="D8" s="68">
        <v>40</v>
      </c>
      <c r="E8" s="69" t="s">
        <v>209</v>
      </c>
      <c r="F8" s="69">
        <v>71</v>
      </c>
      <c r="G8" s="69">
        <v>71</v>
      </c>
      <c r="H8" s="69">
        <v>-8</v>
      </c>
    </row>
    <row r="9" spans="2:8" ht="15.75" thickBot="1" x14ac:dyDescent="0.3">
      <c r="B9" s="70" t="s">
        <v>210</v>
      </c>
      <c r="C9" s="71">
        <v>11711</v>
      </c>
      <c r="D9" s="72">
        <v>2928</v>
      </c>
      <c r="E9" s="71">
        <v>2355</v>
      </c>
      <c r="F9" s="71">
        <v>1503</v>
      </c>
      <c r="G9" s="71">
        <v>3858</v>
      </c>
      <c r="H9" s="71">
        <v>-1998</v>
      </c>
    </row>
    <row r="10" spans="2:8" ht="15.75" thickTop="1" x14ac:dyDescent="0.25">
      <c r="B10" s="65" t="s">
        <v>27</v>
      </c>
      <c r="C10" s="66">
        <v>4413</v>
      </c>
      <c r="D10" s="66">
        <v>1103</v>
      </c>
      <c r="E10" s="67">
        <v>1509</v>
      </c>
      <c r="F10" s="67">
        <v>1578</v>
      </c>
      <c r="G10" s="67">
        <v>3087</v>
      </c>
      <c r="H10" s="69">
        <v>-881</v>
      </c>
    </row>
    <row r="11" spans="2:8" x14ac:dyDescent="0.25">
      <c r="B11" s="65" t="s">
        <v>28</v>
      </c>
      <c r="C11" s="66">
        <v>2219</v>
      </c>
      <c r="D11" s="68">
        <v>555</v>
      </c>
      <c r="E11" s="69">
        <v>569</v>
      </c>
      <c r="F11" s="69">
        <v>514</v>
      </c>
      <c r="G11" s="67">
        <v>1083</v>
      </c>
      <c r="H11" s="69">
        <v>27</v>
      </c>
    </row>
    <row r="12" spans="2:8" x14ac:dyDescent="0.25">
      <c r="B12" s="65" t="s">
        <v>30</v>
      </c>
      <c r="C12" s="66">
        <v>2466</v>
      </c>
      <c r="D12" s="68">
        <v>617</v>
      </c>
      <c r="E12" s="69">
        <v>556</v>
      </c>
      <c r="F12" s="69">
        <v>759</v>
      </c>
      <c r="G12" s="67">
        <v>1315</v>
      </c>
      <c r="H12" s="69">
        <v>-82</v>
      </c>
    </row>
    <row r="13" spans="2:8" x14ac:dyDescent="0.25">
      <c r="B13" s="65" t="s">
        <v>29</v>
      </c>
      <c r="C13" s="68">
        <v>427</v>
      </c>
      <c r="D13" s="68">
        <v>107</v>
      </c>
      <c r="E13" s="69">
        <v>109</v>
      </c>
      <c r="F13" s="69">
        <v>163</v>
      </c>
      <c r="G13" s="69">
        <v>272</v>
      </c>
      <c r="H13" s="69">
        <v>-59</v>
      </c>
    </row>
    <row r="14" spans="2:8" x14ac:dyDescent="0.25">
      <c r="B14" s="65" t="s">
        <v>31</v>
      </c>
      <c r="C14" s="68">
        <v>8</v>
      </c>
      <c r="D14" s="68">
        <v>2</v>
      </c>
      <c r="E14" s="69">
        <v>1</v>
      </c>
      <c r="F14" s="69">
        <v>95</v>
      </c>
      <c r="G14" s="69">
        <v>96</v>
      </c>
      <c r="H14" s="69">
        <v>-92</v>
      </c>
    </row>
    <row r="15" spans="2:8" ht="15.75" thickBot="1" x14ac:dyDescent="0.3">
      <c r="B15" s="70" t="s">
        <v>32</v>
      </c>
      <c r="C15" s="71">
        <v>9532</v>
      </c>
      <c r="D15" s="71">
        <v>2383</v>
      </c>
      <c r="E15" s="71">
        <v>2744</v>
      </c>
      <c r="F15" s="71">
        <v>3109</v>
      </c>
      <c r="G15" s="71">
        <v>5853</v>
      </c>
      <c r="H15" s="71">
        <v>-1087</v>
      </c>
    </row>
    <row r="16" spans="2:8" ht="15.75" thickTop="1" x14ac:dyDescent="0.25">
      <c r="B16" s="65" t="s">
        <v>33</v>
      </c>
      <c r="C16" s="66">
        <v>1310</v>
      </c>
      <c r="D16" s="68">
        <v>328</v>
      </c>
      <c r="E16" s="69">
        <v>3</v>
      </c>
      <c r="F16" s="69">
        <v>170</v>
      </c>
      <c r="G16" s="69">
        <v>173</v>
      </c>
      <c r="H16" s="69">
        <v>482</v>
      </c>
    </row>
    <row r="17" spans="2:9" ht="15.75" thickBot="1" x14ac:dyDescent="0.3">
      <c r="B17" s="70" t="s">
        <v>34</v>
      </c>
      <c r="C17" s="72">
        <v>10842</v>
      </c>
      <c r="D17" s="72">
        <v>2711</v>
      </c>
      <c r="E17" s="72">
        <v>2747</v>
      </c>
      <c r="F17" s="72">
        <v>3279</v>
      </c>
      <c r="G17" s="72">
        <v>6026</v>
      </c>
      <c r="H17" s="73">
        <v>-605</v>
      </c>
    </row>
    <row r="18" spans="2:9" ht="15.75" thickTop="1" x14ac:dyDescent="0.25">
      <c r="B18" s="65" t="s">
        <v>35</v>
      </c>
      <c r="C18" s="68">
        <v>436</v>
      </c>
      <c r="D18" s="68">
        <v>109</v>
      </c>
      <c r="E18" s="69" t="s">
        <v>209</v>
      </c>
      <c r="F18" s="74">
        <v>84</v>
      </c>
      <c r="G18" s="74">
        <v>84</v>
      </c>
      <c r="H18" s="69">
        <v>134</v>
      </c>
    </row>
    <row r="19" spans="2:9" x14ac:dyDescent="0.25">
      <c r="B19" s="241" t="s">
        <v>36</v>
      </c>
      <c r="C19" s="242">
        <v>11279</v>
      </c>
      <c r="D19" s="242">
        <v>2820</v>
      </c>
      <c r="E19" s="242">
        <v>2747</v>
      </c>
      <c r="F19" s="242">
        <v>3363</v>
      </c>
      <c r="G19" s="242">
        <v>6110</v>
      </c>
      <c r="H19" s="243">
        <v>-471</v>
      </c>
    </row>
    <row r="20" spans="2:9" x14ac:dyDescent="0.25">
      <c r="B20" s="76" t="s">
        <v>211</v>
      </c>
      <c r="C20" s="77">
        <v>433</v>
      </c>
      <c r="D20" s="77">
        <v>108</v>
      </c>
      <c r="E20" s="77">
        <v>-392</v>
      </c>
      <c r="F20" s="78">
        <v>-1860</v>
      </c>
      <c r="G20" s="78">
        <v>-2252</v>
      </c>
      <c r="H20" s="78">
        <v>-2468</v>
      </c>
    </row>
    <row r="21" spans="2:9" x14ac:dyDescent="0.25">
      <c r="B21" s="76" t="s">
        <v>23</v>
      </c>
      <c r="C21" s="79">
        <v>-433</v>
      </c>
      <c r="D21" s="79">
        <v>-108</v>
      </c>
      <c r="E21" s="77">
        <v>839</v>
      </c>
      <c r="F21" s="78">
        <v>1896</v>
      </c>
      <c r="G21" s="78">
        <v>2735</v>
      </c>
      <c r="H21" s="78">
        <v>2952</v>
      </c>
    </row>
    <row r="22" spans="2:9" x14ac:dyDescent="0.25">
      <c r="B22" s="80" t="s">
        <v>212</v>
      </c>
      <c r="C22" s="81">
        <v>0</v>
      </c>
      <c r="D22" s="81">
        <v>0</v>
      </c>
      <c r="E22" s="81">
        <v>447</v>
      </c>
      <c r="F22" s="81">
        <v>36</v>
      </c>
      <c r="G22" s="81">
        <v>483</v>
      </c>
      <c r="H22" s="81">
        <v>483</v>
      </c>
    </row>
    <row r="23" spans="2:9" ht="22.5" customHeight="1" x14ac:dyDescent="0.25"/>
    <row r="24" spans="2:9" x14ac:dyDescent="0.25">
      <c r="B24" s="11" t="s">
        <v>213</v>
      </c>
    </row>
    <row r="25" spans="2:9" ht="25.5" x14ac:dyDescent="0.25">
      <c r="B25" s="234"/>
      <c r="C25" s="236" t="s">
        <v>214</v>
      </c>
      <c r="D25" s="236" t="s">
        <v>17</v>
      </c>
      <c r="E25" s="236" t="s">
        <v>215</v>
      </c>
      <c r="F25" s="236" t="s">
        <v>216</v>
      </c>
      <c r="G25" s="305" t="s">
        <v>217</v>
      </c>
      <c r="H25" s="236" t="s">
        <v>218</v>
      </c>
      <c r="I25" s="236" t="s">
        <v>219</v>
      </c>
    </row>
    <row r="26" spans="2:9" x14ac:dyDescent="0.25">
      <c r="B26" s="300" t="s">
        <v>220</v>
      </c>
      <c r="C26" s="301">
        <v>12780</v>
      </c>
      <c r="D26" s="301">
        <v>3195</v>
      </c>
      <c r="E26" s="301">
        <v>2728</v>
      </c>
      <c r="F26" s="301">
        <v>1828</v>
      </c>
      <c r="G26" s="306">
        <v>4556</v>
      </c>
      <c r="H26" s="301">
        <v>-1367</v>
      </c>
      <c r="I26" s="301">
        <v>-1834</v>
      </c>
    </row>
    <row r="27" spans="2:9" x14ac:dyDescent="0.25">
      <c r="B27" s="302" t="s">
        <v>221</v>
      </c>
      <c r="C27" s="301">
        <v>3413</v>
      </c>
      <c r="D27" s="233">
        <v>853</v>
      </c>
      <c r="E27" s="233">
        <v>591</v>
      </c>
      <c r="F27" s="233">
        <v>711</v>
      </c>
      <c r="G27" s="306">
        <v>1302</v>
      </c>
      <c r="H27" s="233">
        <v>-142</v>
      </c>
      <c r="I27" s="233">
        <v>-405</v>
      </c>
    </row>
    <row r="28" spans="2:9" x14ac:dyDescent="0.25">
      <c r="B28" s="302" t="s">
        <v>222</v>
      </c>
      <c r="C28" s="233">
        <v>468</v>
      </c>
      <c r="D28" s="233">
        <v>117</v>
      </c>
      <c r="E28" s="233">
        <v>49</v>
      </c>
      <c r="F28" s="233">
        <v>31</v>
      </c>
      <c r="G28" s="307">
        <v>80</v>
      </c>
      <c r="H28" s="233">
        <v>-86</v>
      </c>
      <c r="I28" s="233">
        <v>-154</v>
      </c>
    </row>
    <row r="29" spans="2:9" ht="15.75" thickBot="1" x14ac:dyDescent="0.3">
      <c r="B29" s="84" t="s">
        <v>223</v>
      </c>
      <c r="C29" s="85">
        <v>8899</v>
      </c>
      <c r="D29" s="85">
        <v>2225</v>
      </c>
      <c r="E29" s="85">
        <v>2088</v>
      </c>
      <c r="F29" s="85">
        <v>1086</v>
      </c>
      <c r="G29" s="308">
        <v>3174</v>
      </c>
      <c r="H29" s="85">
        <v>-1139</v>
      </c>
      <c r="I29" s="85">
        <v>-1276</v>
      </c>
    </row>
    <row r="30" spans="2:9" ht="15.75" thickTop="1" x14ac:dyDescent="0.25">
      <c r="B30" s="302" t="s">
        <v>224</v>
      </c>
      <c r="C30" s="233">
        <v>332</v>
      </c>
      <c r="D30" s="233">
        <v>83</v>
      </c>
      <c r="E30" s="233">
        <v>89</v>
      </c>
      <c r="F30" s="233">
        <v>117</v>
      </c>
      <c r="G30" s="307">
        <v>206</v>
      </c>
      <c r="H30" s="233">
        <v>34</v>
      </c>
      <c r="I30" s="233">
        <v>40</v>
      </c>
    </row>
    <row r="31" spans="2:9" x14ac:dyDescent="0.25">
      <c r="B31" s="302" t="s">
        <v>225</v>
      </c>
      <c r="C31" s="233">
        <v>975</v>
      </c>
      <c r="D31" s="233">
        <v>244</v>
      </c>
      <c r="E31" s="233">
        <v>71</v>
      </c>
      <c r="F31" s="233">
        <v>84</v>
      </c>
      <c r="G31" s="307">
        <v>155</v>
      </c>
      <c r="H31" s="233">
        <v>-160</v>
      </c>
      <c r="I31" s="233">
        <v>-333</v>
      </c>
    </row>
    <row r="32" spans="2:9" x14ac:dyDescent="0.25">
      <c r="B32" s="302" t="s">
        <v>226</v>
      </c>
      <c r="C32" s="233">
        <v>359</v>
      </c>
      <c r="D32" s="233">
        <v>90</v>
      </c>
      <c r="E32" s="233">
        <v>39</v>
      </c>
      <c r="F32" s="233">
        <v>47</v>
      </c>
      <c r="G32" s="307">
        <v>86</v>
      </c>
      <c r="H32" s="233">
        <v>-43</v>
      </c>
      <c r="I32" s="233">
        <v>-94</v>
      </c>
    </row>
    <row r="33" spans="2:9" x14ac:dyDescent="0.25">
      <c r="B33" s="302" t="s">
        <v>227</v>
      </c>
      <c r="C33" s="233">
        <v>209</v>
      </c>
      <c r="D33" s="233">
        <v>52</v>
      </c>
      <c r="E33" s="233">
        <v>8</v>
      </c>
      <c r="F33" s="233">
        <v>16</v>
      </c>
      <c r="G33" s="307">
        <v>24</v>
      </c>
      <c r="H33" s="233">
        <v>-36</v>
      </c>
      <c r="I33" s="233">
        <v>-81</v>
      </c>
    </row>
    <row r="34" spans="2:9" x14ac:dyDescent="0.25">
      <c r="B34" s="302" t="s">
        <v>228</v>
      </c>
      <c r="C34" s="233">
        <v>116</v>
      </c>
      <c r="D34" s="233">
        <v>29</v>
      </c>
      <c r="E34" s="233">
        <v>41</v>
      </c>
      <c r="F34" s="233">
        <v>47</v>
      </c>
      <c r="G34" s="307">
        <v>88</v>
      </c>
      <c r="H34" s="233">
        <v>18</v>
      </c>
      <c r="I34" s="233">
        <v>30</v>
      </c>
    </row>
    <row r="35" spans="2:9" x14ac:dyDescent="0.25">
      <c r="B35" s="302" t="s">
        <v>229</v>
      </c>
      <c r="C35" s="233">
        <v>663</v>
      </c>
      <c r="D35" s="233">
        <v>166</v>
      </c>
      <c r="E35" s="233">
        <v>19</v>
      </c>
      <c r="F35" s="233">
        <v>35</v>
      </c>
      <c r="G35" s="307">
        <v>54</v>
      </c>
      <c r="H35" s="233">
        <v>-131</v>
      </c>
      <c r="I35" s="233">
        <v>-278</v>
      </c>
    </row>
    <row r="36" spans="2:9" ht="15.75" thickBot="1" x14ac:dyDescent="0.3">
      <c r="B36" s="84" t="s">
        <v>230</v>
      </c>
      <c r="C36" s="85">
        <v>2654</v>
      </c>
      <c r="D36" s="86">
        <v>664</v>
      </c>
      <c r="E36" s="86">
        <v>267</v>
      </c>
      <c r="F36" s="86">
        <v>346</v>
      </c>
      <c r="G36" s="309">
        <v>613</v>
      </c>
      <c r="H36" s="86">
        <v>-318</v>
      </c>
      <c r="I36" s="86">
        <v>-714</v>
      </c>
    </row>
    <row r="37" spans="2:9" ht="15.75" thickTop="1" x14ac:dyDescent="0.25">
      <c r="B37" s="303" t="s">
        <v>47</v>
      </c>
      <c r="C37" s="304">
        <v>158</v>
      </c>
      <c r="D37" s="304">
        <v>40</v>
      </c>
      <c r="E37" s="304" t="s">
        <v>50</v>
      </c>
      <c r="F37" s="304">
        <v>71</v>
      </c>
      <c r="G37" s="310">
        <v>71</v>
      </c>
      <c r="H37" s="304">
        <v>32</v>
      </c>
      <c r="I37" s="304">
        <v>-8</v>
      </c>
    </row>
    <row r="38" spans="2:9" x14ac:dyDescent="0.25">
      <c r="B38" s="257" t="s">
        <v>231</v>
      </c>
      <c r="C38" s="298">
        <v>11711</v>
      </c>
      <c r="D38" s="298">
        <v>2928</v>
      </c>
      <c r="E38" s="298">
        <v>2355</v>
      </c>
      <c r="F38" s="298">
        <v>1503</v>
      </c>
      <c r="G38" s="311">
        <v>3858</v>
      </c>
      <c r="H38" s="299">
        <v>-1425</v>
      </c>
      <c r="I38" s="299">
        <v>-1998</v>
      </c>
    </row>
    <row r="39" spans="2:9" ht="25.5" customHeight="1" x14ac:dyDescent="0.25"/>
    <row r="40" spans="2:9" ht="15.75" thickBot="1" x14ac:dyDescent="0.3">
      <c r="B40" s="11" t="s">
        <v>232</v>
      </c>
    </row>
    <row r="41" spans="2:9" ht="51.75" thickBot="1" x14ac:dyDescent="0.3">
      <c r="B41" s="87" t="s">
        <v>56</v>
      </c>
      <c r="C41" s="88" t="s">
        <v>233</v>
      </c>
      <c r="D41" s="88" t="s">
        <v>234</v>
      </c>
      <c r="E41" s="88" t="s">
        <v>58</v>
      </c>
      <c r="F41" s="88" t="s">
        <v>59</v>
      </c>
      <c r="G41" s="88" t="s">
        <v>235</v>
      </c>
      <c r="H41" s="88" t="s">
        <v>61</v>
      </c>
    </row>
    <row r="42" spans="2:9" ht="15.75" thickBot="1" x14ac:dyDescent="0.3">
      <c r="B42" s="89" t="s">
        <v>236</v>
      </c>
      <c r="C42" s="90">
        <v>920</v>
      </c>
      <c r="D42" s="90">
        <v>19</v>
      </c>
      <c r="E42" s="91">
        <v>1202</v>
      </c>
      <c r="F42" s="91">
        <v>3132</v>
      </c>
      <c r="G42" s="91">
        <v>2001</v>
      </c>
      <c r="H42" s="91">
        <v>7274</v>
      </c>
    </row>
    <row r="43" spans="2:9" ht="15.75" thickBot="1" x14ac:dyDescent="0.3">
      <c r="B43" s="92" t="s">
        <v>63</v>
      </c>
      <c r="C43" s="93">
        <v>441</v>
      </c>
      <c r="D43" s="93">
        <v>78</v>
      </c>
      <c r="E43" s="93">
        <v>100</v>
      </c>
      <c r="F43" s="94">
        <v>4251</v>
      </c>
      <c r="G43" s="93" t="s">
        <v>209</v>
      </c>
      <c r="H43" s="94">
        <v>4870</v>
      </c>
    </row>
    <row r="44" spans="2:9" ht="15.75" thickBot="1" x14ac:dyDescent="0.3">
      <c r="B44" s="95" t="s">
        <v>237</v>
      </c>
      <c r="C44" s="96">
        <v>855</v>
      </c>
      <c r="D44" s="96">
        <v>5</v>
      </c>
      <c r="E44" s="96" t="s">
        <v>209</v>
      </c>
      <c r="F44" s="97">
        <v>1450</v>
      </c>
      <c r="G44" s="96" t="s">
        <v>209</v>
      </c>
      <c r="H44" s="97">
        <v>2310</v>
      </c>
    </row>
    <row r="45" spans="2:9" ht="15.75" thickBot="1" x14ac:dyDescent="0.3">
      <c r="B45" s="98" t="s">
        <v>238</v>
      </c>
      <c r="C45" s="99">
        <v>16</v>
      </c>
      <c r="D45" s="99">
        <v>3</v>
      </c>
      <c r="E45" s="99">
        <v>11</v>
      </c>
      <c r="F45" s="99">
        <v>112</v>
      </c>
      <c r="G45" s="99">
        <v>33</v>
      </c>
      <c r="H45" s="99">
        <v>175</v>
      </c>
    </row>
    <row r="46" spans="2:9" ht="15.75" thickBot="1" x14ac:dyDescent="0.3">
      <c r="B46" s="65" t="s">
        <v>51</v>
      </c>
      <c r="C46" s="74">
        <v>-398</v>
      </c>
      <c r="D46" s="74">
        <v>76</v>
      </c>
      <c r="E46" s="74">
        <v>111</v>
      </c>
      <c r="F46" s="100">
        <v>2913</v>
      </c>
      <c r="G46" s="74">
        <v>33</v>
      </c>
      <c r="H46" s="100">
        <v>2735</v>
      </c>
    </row>
    <row r="47" spans="2:9" ht="15.75" thickBot="1" x14ac:dyDescent="0.3">
      <c r="B47" s="75" t="s">
        <v>239</v>
      </c>
      <c r="C47" s="101">
        <v>522</v>
      </c>
      <c r="D47" s="101">
        <v>95</v>
      </c>
      <c r="E47" s="102">
        <v>1313</v>
      </c>
      <c r="F47" s="102">
        <v>6045</v>
      </c>
      <c r="G47" s="102">
        <v>2034</v>
      </c>
      <c r="H47" s="102">
        <v>10009</v>
      </c>
    </row>
    <row r="48" spans="2:9" ht="25.5" customHeight="1" x14ac:dyDescent="0.25"/>
    <row r="49" spans="2:9" x14ac:dyDescent="0.25">
      <c r="B49" s="11" t="s">
        <v>240</v>
      </c>
    </row>
    <row r="50" spans="2:9" ht="24" x14ac:dyDescent="0.25">
      <c r="B50" s="320"/>
      <c r="C50" s="320" t="s">
        <v>72</v>
      </c>
      <c r="D50" s="320" t="s">
        <v>117</v>
      </c>
      <c r="E50" s="320" t="s">
        <v>241</v>
      </c>
      <c r="F50" s="320" t="s">
        <v>204</v>
      </c>
      <c r="G50" s="321" t="s">
        <v>242</v>
      </c>
      <c r="H50" s="320" t="s">
        <v>243</v>
      </c>
      <c r="I50" s="320" t="s">
        <v>244</v>
      </c>
    </row>
    <row r="51" spans="2:9" x14ac:dyDescent="0.25">
      <c r="B51" s="267" t="s">
        <v>77</v>
      </c>
      <c r="C51" s="312">
        <v>4413</v>
      </c>
      <c r="D51" s="312">
        <v>1103</v>
      </c>
      <c r="E51" s="274">
        <v>1509</v>
      </c>
      <c r="F51" s="274">
        <v>1578</v>
      </c>
      <c r="G51" s="313">
        <v>3087</v>
      </c>
      <c r="H51" s="34">
        <v>-475</v>
      </c>
      <c r="I51" s="34">
        <v>-881</v>
      </c>
    </row>
    <row r="52" spans="2:9" x14ac:dyDescent="0.25">
      <c r="B52" s="267" t="s">
        <v>78</v>
      </c>
      <c r="C52" s="312">
        <v>2219</v>
      </c>
      <c r="D52" s="314">
        <v>555</v>
      </c>
      <c r="E52" s="275">
        <v>569</v>
      </c>
      <c r="F52" s="275">
        <v>514</v>
      </c>
      <c r="G52" s="313">
        <v>1083</v>
      </c>
      <c r="H52" s="34">
        <v>41</v>
      </c>
      <c r="I52" s="34">
        <v>27</v>
      </c>
    </row>
    <row r="53" spans="2:9" x14ac:dyDescent="0.25">
      <c r="B53" s="267" t="s">
        <v>245</v>
      </c>
      <c r="C53" s="312">
        <v>2466</v>
      </c>
      <c r="D53" s="314">
        <v>617</v>
      </c>
      <c r="E53" s="275">
        <v>556</v>
      </c>
      <c r="F53" s="275">
        <v>759</v>
      </c>
      <c r="G53" s="313">
        <v>1315</v>
      </c>
      <c r="H53" s="34">
        <v>-143</v>
      </c>
      <c r="I53" s="34">
        <v>-82</v>
      </c>
    </row>
    <row r="54" spans="2:9" x14ac:dyDescent="0.25">
      <c r="B54" s="267" t="s">
        <v>80</v>
      </c>
      <c r="C54" s="314">
        <v>427</v>
      </c>
      <c r="D54" s="314">
        <v>107</v>
      </c>
      <c r="E54" s="275">
        <v>109</v>
      </c>
      <c r="F54" s="275">
        <v>163</v>
      </c>
      <c r="G54" s="315">
        <v>272</v>
      </c>
      <c r="H54" s="34">
        <v>-57</v>
      </c>
      <c r="I54" s="34">
        <v>-59</v>
      </c>
    </row>
    <row r="55" spans="2:9" x14ac:dyDescent="0.25">
      <c r="B55" s="267" t="s">
        <v>81</v>
      </c>
      <c r="C55" s="314">
        <v>8</v>
      </c>
      <c r="D55" s="314">
        <v>2</v>
      </c>
      <c r="E55" s="275">
        <v>1</v>
      </c>
      <c r="F55" s="275">
        <v>95</v>
      </c>
      <c r="G55" s="315">
        <v>96</v>
      </c>
      <c r="H55" s="275">
        <v>-93</v>
      </c>
      <c r="I55" s="275">
        <v>-92</v>
      </c>
    </row>
    <row r="56" spans="2:9" x14ac:dyDescent="0.25">
      <c r="B56" s="270" t="s">
        <v>83</v>
      </c>
      <c r="C56" s="322">
        <v>260</v>
      </c>
      <c r="D56" s="322">
        <v>65</v>
      </c>
      <c r="E56" s="272" t="s">
        <v>209</v>
      </c>
      <c r="F56" s="272">
        <v>170</v>
      </c>
      <c r="G56" s="323">
        <v>170</v>
      </c>
      <c r="H56" s="272">
        <v>-105</v>
      </c>
      <c r="I56" s="272">
        <v>-40</v>
      </c>
    </row>
    <row r="57" spans="2:9" x14ac:dyDescent="0.25">
      <c r="B57" s="267" t="s">
        <v>85</v>
      </c>
      <c r="C57" s="314">
        <v>800</v>
      </c>
      <c r="D57" s="314">
        <v>200</v>
      </c>
      <c r="E57" s="275">
        <v>2</v>
      </c>
      <c r="F57" s="275" t="s">
        <v>48</v>
      </c>
      <c r="G57" s="315">
        <v>2</v>
      </c>
      <c r="H57" s="275">
        <v>200</v>
      </c>
      <c r="I57" s="275">
        <v>398</v>
      </c>
    </row>
    <row r="58" spans="2:9" x14ac:dyDescent="0.25">
      <c r="B58" s="267" t="s">
        <v>86</v>
      </c>
      <c r="C58" s="314">
        <v>250</v>
      </c>
      <c r="D58" s="314">
        <v>63</v>
      </c>
      <c r="E58" s="275">
        <v>1</v>
      </c>
      <c r="F58" s="275" t="s">
        <v>246</v>
      </c>
      <c r="G58" s="315">
        <v>1</v>
      </c>
      <c r="H58" s="275">
        <v>63</v>
      </c>
      <c r="I58" s="275">
        <v>124</v>
      </c>
    </row>
    <row r="59" spans="2:9" x14ac:dyDescent="0.25">
      <c r="B59" s="316" t="s">
        <v>247</v>
      </c>
      <c r="C59" s="317">
        <v>10842</v>
      </c>
      <c r="D59" s="317">
        <v>2711</v>
      </c>
      <c r="E59" s="317">
        <v>2747</v>
      </c>
      <c r="F59" s="317">
        <v>3279</v>
      </c>
      <c r="G59" s="318">
        <v>6026</v>
      </c>
      <c r="H59" s="324">
        <v>-569</v>
      </c>
      <c r="I59" s="324">
        <v>-605</v>
      </c>
    </row>
    <row r="60" spans="2:9" x14ac:dyDescent="0.25">
      <c r="B60" s="267" t="s">
        <v>89</v>
      </c>
      <c r="C60" s="284">
        <v>278</v>
      </c>
      <c r="D60" s="284">
        <v>70</v>
      </c>
      <c r="E60" s="284" t="s">
        <v>50</v>
      </c>
      <c r="F60" s="284">
        <v>13</v>
      </c>
      <c r="G60" s="319">
        <v>13</v>
      </c>
      <c r="H60" s="284">
        <v>57</v>
      </c>
      <c r="I60" s="284">
        <v>126</v>
      </c>
    </row>
    <row r="61" spans="2:9" x14ac:dyDescent="0.25">
      <c r="B61" s="277" t="s">
        <v>91</v>
      </c>
      <c r="C61" s="286">
        <v>158</v>
      </c>
      <c r="D61" s="286">
        <v>40</v>
      </c>
      <c r="E61" s="286" t="s">
        <v>248</v>
      </c>
      <c r="F61" s="286">
        <v>71</v>
      </c>
      <c r="G61" s="325">
        <v>71</v>
      </c>
      <c r="H61" s="286">
        <v>-15</v>
      </c>
      <c r="I61" s="286">
        <v>8</v>
      </c>
    </row>
    <row r="62" spans="2:9" x14ac:dyDescent="0.25">
      <c r="B62" s="316" t="s">
        <v>92</v>
      </c>
      <c r="C62" s="317">
        <v>11279</v>
      </c>
      <c r="D62" s="317">
        <v>2820</v>
      </c>
      <c r="E62" s="317">
        <v>2747</v>
      </c>
      <c r="F62" s="317">
        <v>3363</v>
      </c>
      <c r="G62" s="318">
        <v>6110</v>
      </c>
      <c r="H62" s="37">
        <v>-543</v>
      </c>
      <c r="I62" s="37">
        <v>-471</v>
      </c>
    </row>
    <row r="63" spans="2:9" ht="27" customHeight="1" x14ac:dyDescent="0.25"/>
    <row r="64" spans="2:9" x14ac:dyDescent="0.25">
      <c r="B64" s="11" t="s">
        <v>249</v>
      </c>
    </row>
    <row r="65" spans="2:9" ht="24" x14ac:dyDescent="0.25">
      <c r="B65" s="326"/>
      <c r="C65" s="269" t="s">
        <v>72</v>
      </c>
      <c r="D65" s="269" t="s">
        <v>117</v>
      </c>
      <c r="E65" s="269" t="s">
        <v>241</v>
      </c>
      <c r="F65" s="269" t="s">
        <v>204</v>
      </c>
      <c r="G65" s="329" t="s">
        <v>242</v>
      </c>
      <c r="H65" s="269" t="s">
        <v>243</v>
      </c>
      <c r="I65" s="269" t="s">
        <v>244</v>
      </c>
    </row>
    <row r="66" spans="2:9" x14ac:dyDescent="0.25">
      <c r="B66" s="270" t="s">
        <v>95</v>
      </c>
      <c r="C66" s="290">
        <v>258</v>
      </c>
      <c r="D66" s="290">
        <v>64</v>
      </c>
      <c r="E66" s="290">
        <v>87</v>
      </c>
      <c r="F66" s="290">
        <v>60</v>
      </c>
      <c r="G66" s="330">
        <v>147</v>
      </c>
      <c r="H66" s="272">
        <v>5</v>
      </c>
      <c r="I66" s="272">
        <v>-18</v>
      </c>
    </row>
    <row r="67" spans="2:9" x14ac:dyDescent="0.25">
      <c r="B67" s="267" t="s">
        <v>96</v>
      </c>
      <c r="C67" s="284">
        <v>318</v>
      </c>
      <c r="D67" s="284">
        <v>79</v>
      </c>
      <c r="E67" s="284">
        <v>33</v>
      </c>
      <c r="F67" s="284">
        <v>116</v>
      </c>
      <c r="G67" s="319">
        <v>149</v>
      </c>
      <c r="H67" s="275">
        <v>-37</v>
      </c>
      <c r="I67" s="275">
        <v>10</v>
      </c>
    </row>
    <row r="68" spans="2:9" x14ac:dyDescent="0.25">
      <c r="B68" s="267" t="s">
        <v>97</v>
      </c>
      <c r="C68" s="284">
        <v>604</v>
      </c>
      <c r="D68" s="284">
        <v>151</v>
      </c>
      <c r="E68" s="284">
        <v>122</v>
      </c>
      <c r="F68" s="284">
        <v>166</v>
      </c>
      <c r="G68" s="319">
        <v>289</v>
      </c>
      <c r="H68" s="275">
        <v>-16</v>
      </c>
      <c r="I68" s="275">
        <v>13</v>
      </c>
    </row>
    <row r="69" spans="2:9" x14ac:dyDescent="0.25">
      <c r="B69" s="267" t="s">
        <v>98</v>
      </c>
      <c r="C69" s="284">
        <v>385</v>
      </c>
      <c r="D69" s="284">
        <v>96</v>
      </c>
      <c r="E69" s="284">
        <v>53</v>
      </c>
      <c r="F69" s="284">
        <v>67</v>
      </c>
      <c r="G69" s="319">
        <v>120</v>
      </c>
      <c r="H69" s="275">
        <v>29</v>
      </c>
      <c r="I69" s="275">
        <v>73</v>
      </c>
    </row>
    <row r="70" spans="2:9" x14ac:dyDescent="0.25">
      <c r="B70" s="267" t="s">
        <v>99</v>
      </c>
      <c r="C70" s="284">
        <v>183</v>
      </c>
      <c r="D70" s="284">
        <v>46</v>
      </c>
      <c r="E70" s="284">
        <v>66</v>
      </c>
      <c r="F70" s="284">
        <v>27</v>
      </c>
      <c r="G70" s="319">
        <v>93</v>
      </c>
      <c r="H70" s="275">
        <v>19</v>
      </c>
      <c r="I70" s="275">
        <v>-1</v>
      </c>
    </row>
    <row r="71" spans="2:9" x14ac:dyDescent="0.25">
      <c r="B71" s="267" t="s">
        <v>100</v>
      </c>
      <c r="C71" s="284">
        <v>342</v>
      </c>
      <c r="D71" s="284">
        <v>85</v>
      </c>
      <c r="E71" s="284">
        <v>72</v>
      </c>
      <c r="F71" s="284">
        <v>89</v>
      </c>
      <c r="G71" s="319">
        <v>161</v>
      </c>
      <c r="H71" s="275">
        <v>-4</v>
      </c>
      <c r="I71" s="275">
        <v>9</v>
      </c>
    </row>
    <row r="72" spans="2:9" x14ac:dyDescent="0.25">
      <c r="B72" s="267" t="s">
        <v>101</v>
      </c>
      <c r="C72" s="284">
        <v>876</v>
      </c>
      <c r="D72" s="284">
        <v>219</v>
      </c>
      <c r="E72" s="284">
        <v>319</v>
      </c>
      <c r="F72" s="284">
        <v>269</v>
      </c>
      <c r="G72" s="319">
        <v>588</v>
      </c>
      <c r="H72" s="275">
        <v>-50</v>
      </c>
      <c r="I72" s="275">
        <v>-150</v>
      </c>
    </row>
    <row r="73" spans="2:9" x14ac:dyDescent="0.25">
      <c r="B73" s="267" t="s">
        <v>102</v>
      </c>
      <c r="C73" s="295">
        <v>1546</v>
      </c>
      <c r="D73" s="284">
        <v>387</v>
      </c>
      <c r="E73" s="284">
        <v>318</v>
      </c>
      <c r="F73" s="284">
        <v>399</v>
      </c>
      <c r="G73" s="319">
        <v>717</v>
      </c>
      <c r="H73" s="275">
        <v>-12</v>
      </c>
      <c r="I73" s="327">
        <v>56</v>
      </c>
    </row>
    <row r="74" spans="2:9" x14ac:dyDescent="0.25">
      <c r="B74" s="267" t="s">
        <v>103</v>
      </c>
      <c r="C74" s="295">
        <v>3969</v>
      </c>
      <c r="D74" s="284">
        <v>992</v>
      </c>
      <c r="E74" s="295">
        <v>1441</v>
      </c>
      <c r="F74" s="295">
        <v>1616</v>
      </c>
      <c r="G74" s="331">
        <v>3057</v>
      </c>
      <c r="H74" s="275">
        <v>-624</v>
      </c>
      <c r="I74" s="274">
        <v>-1073</v>
      </c>
    </row>
    <row r="75" spans="2:9" x14ac:dyDescent="0.25">
      <c r="B75" s="267" t="s">
        <v>104</v>
      </c>
      <c r="C75" s="284">
        <v>98</v>
      </c>
      <c r="D75" s="284">
        <v>24</v>
      </c>
      <c r="E75" s="284">
        <v>13</v>
      </c>
      <c r="F75" s="284">
        <v>12</v>
      </c>
      <c r="G75" s="319">
        <v>25</v>
      </c>
      <c r="H75" s="275">
        <v>13</v>
      </c>
      <c r="I75" s="275">
        <v>24</v>
      </c>
    </row>
    <row r="76" spans="2:9" x14ac:dyDescent="0.25">
      <c r="B76" s="267" t="s">
        <v>250</v>
      </c>
      <c r="C76" s="284">
        <v>955</v>
      </c>
      <c r="D76" s="284">
        <v>239</v>
      </c>
      <c r="E76" s="284">
        <v>218</v>
      </c>
      <c r="F76" s="284">
        <v>289</v>
      </c>
      <c r="G76" s="319">
        <v>507</v>
      </c>
      <c r="H76" s="275">
        <v>-50</v>
      </c>
      <c r="I76" s="275">
        <v>-29</v>
      </c>
    </row>
    <row r="77" spans="2:9" x14ac:dyDescent="0.25">
      <c r="B77" s="277" t="s">
        <v>251</v>
      </c>
      <c r="C77" s="328">
        <v>1310</v>
      </c>
      <c r="D77" s="286">
        <v>328</v>
      </c>
      <c r="E77" s="286">
        <v>3</v>
      </c>
      <c r="F77" s="286">
        <v>170</v>
      </c>
      <c r="G77" s="325">
        <v>173</v>
      </c>
      <c r="H77" s="278">
        <v>158</v>
      </c>
      <c r="I77" s="278">
        <v>482</v>
      </c>
    </row>
    <row r="78" spans="2:9" ht="15.75" thickBot="1" x14ac:dyDescent="0.3">
      <c r="B78" s="38" t="s">
        <v>252</v>
      </c>
      <c r="C78" s="39">
        <v>10842</v>
      </c>
      <c r="D78" s="39">
        <v>2711</v>
      </c>
      <c r="E78" s="39">
        <v>2747</v>
      </c>
      <c r="F78" s="39">
        <v>3279</v>
      </c>
      <c r="G78" s="332">
        <v>6026</v>
      </c>
      <c r="H78" s="40">
        <v>-569</v>
      </c>
      <c r="I78" s="40">
        <v>-605</v>
      </c>
    </row>
    <row r="79" spans="2:9" ht="15.75" thickTop="1" x14ac:dyDescent="0.25"/>
  </sheetData>
  <sheetProtection password="F843" sheet="1" objects="1" scenarios="1"/>
  <mergeCells count="6">
    <mergeCell ref="H4:H5"/>
    <mergeCell ref="B1:E1"/>
    <mergeCell ref="B4:B5"/>
    <mergeCell ref="C4:C5"/>
    <mergeCell ref="D4:D5"/>
    <mergeCell ref="G4:G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V99"/>
  <sheetViews>
    <sheetView workbookViewId="0">
      <pane xSplit="2" ySplit="4" topLeftCell="T76" activePane="bottomRight" state="frozen"/>
      <selection pane="topRight" activeCell="C1" sqref="C1"/>
      <selection pane="bottomLeft" activeCell="A5" sqref="A5"/>
      <selection pane="bottomRight" activeCell="B1" sqref="B1"/>
    </sheetView>
  </sheetViews>
  <sheetFormatPr defaultRowHeight="15" x14ac:dyDescent="0.25"/>
  <cols>
    <col min="1" max="1" width="1.85546875" customWidth="1"/>
    <col min="2" max="2" width="40.85546875" customWidth="1"/>
    <col min="3" max="5" width="10.85546875" bestFit="1" customWidth="1"/>
    <col min="6" max="6" width="11.7109375" bestFit="1" customWidth="1"/>
    <col min="7" max="7" width="10" bestFit="1" customWidth="1"/>
    <col min="8" max="8" width="8.7109375" bestFit="1" customWidth="1"/>
    <col min="9" max="9" width="2.5703125" customWidth="1"/>
    <col min="10" max="10" width="43.140625" bestFit="1" customWidth="1"/>
    <col min="11" max="12" width="10.85546875" bestFit="1" customWidth="1"/>
    <col min="13" max="13" width="9.5703125" bestFit="1" customWidth="1"/>
    <col min="14" max="14" width="10.85546875" bestFit="1" customWidth="1"/>
    <col min="15" max="15" width="10" bestFit="1" customWidth="1"/>
    <col min="16" max="16" width="8.7109375" bestFit="1" customWidth="1"/>
    <col min="17" max="17" width="2.140625" customWidth="1"/>
    <col min="18" max="18" width="40.42578125" bestFit="1" customWidth="1"/>
    <col min="19" max="20" width="10.85546875" bestFit="1" customWidth="1"/>
    <col min="21" max="21" width="9.5703125" bestFit="1" customWidth="1"/>
    <col min="22" max="22" width="10.85546875" bestFit="1" customWidth="1"/>
    <col min="24" max="24" width="8.7109375" style="43" bestFit="1" customWidth="1"/>
    <col min="25" max="25" width="2.140625" customWidth="1"/>
    <col min="26" max="26" width="38.5703125" customWidth="1"/>
    <col min="27" max="27" width="12.7109375" bestFit="1" customWidth="1"/>
    <col min="28" max="28" width="11.5703125" bestFit="1" customWidth="1"/>
    <col min="29" max="29" width="11.28515625" bestFit="1" customWidth="1"/>
    <col min="30" max="31" width="11.5703125" bestFit="1" customWidth="1"/>
    <col min="32" max="32" width="10.5703125" style="43" bestFit="1" customWidth="1"/>
    <col min="33" max="33" width="3.28515625" customWidth="1"/>
    <col min="34" max="34" width="39" bestFit="1" customWidth="1"/>
    <col min="35" max="35" width="11.5703125" bestFit="1" customWidth="1"/>
    <col min="36" max="36" width="11.28515625" bestFit="1" customWidth="1"/>
    <col min="37" max="37" width="11.5703125" bestFit="1" customWidth="1"/>
    <col min="38" max="39" width="11.28515625" bestFit="1" customWidth="1"/>
    <col min="40" max="40" width="10.5703125" bestFit="1" customWidth="1"/>
    <col min="41" max="41" width="2.5703125" customWidth="1"/>
    <col min="42" max="42" width="35.7109375" bestFit="1" customWidth="1"/>
    <col min="43" max="43" width="13.5703125" bestFit="1" customWidth="1"/>
    <col min="44" max="47" width="13.140625" bestFit="1" customWidth="1"/>
    <col min="48" max="48" width="8.7109375" bestFit="1" customWidth="1"/>
  </cols>
  <sheetData>
    <row r="1" spans="2:48" ht="23.25" customHeight="1" x14ac:dyDescent="0.3">
      <c r="B1" s="42" t="s">
        <v>322</v>
      </c>
      <c r="C1" s="42"/>
      <c r="D1" s="42"/>
    </row>
    <row r="2" spans="2:48" ht="8.25" customHeight="1" x14ac:dyDescent="0.25"/>
    <row r="3" spans="2:48" x14ac:dyDescent="0.25">
      <c r="B3" s="11" t="s">
        <v>323</v>
      </c>
      <c r="J3" s="11" t="s">
        <v>324</v>
      </c>
      <c r="R3" s="11" t="s">
        <v>325</v>
      </c>
      <c r="Z3" s="11" t="s">
        <v>326</v>
      </c>
      <c r="AH3" s="11" t="s">
        <v>113</v>
      </c>
      <c r="AP3" s="11" t="s">
        <v>114</v>
      </c>
    </row>
    <row r="4" spans="2:48" ht="23.25" x14ac:dyDescent="0.25">
      <c r="B4" s="191" t="s">
        <v>115</v>
      </c>
      <c r="C4" s="192" t="s">
        <v>116</v>
      </c>
      <c r="D4" s="192" t="s">
        <v>327</v>
      </c>
      <c r="E4" s="192" t="s">
        <v>328</v>
      </c>
      <c r="F4" s="192" t="s">
        <v>205</v>
      </c>
      <c r="G4" s="192" t="s">
        <v>329</v>
      </c>
      <c r="H4" s="193" t="s">
        <v>303</v>
      </c>
      <c r="J4" s="191" t="s">
        <v>115</v>
      </c>
      <c r="K4" s="192" t="s">
        <v>116</v>
      </c>
      <c r="L4" s="192" t="s">
        <v>327</v>
      </c>
      <c r="M4" s="192" t="s">
        <v>328</v>
      </c>
      <c r="N4" s="192" t="s">
        <v>205</v>
      </c>
      <c r="O4" s="192" t="s">
        <v>329</v>
      </c>
      <c r="P4" s="193" t="s">
        <v>303</v>
      </c>
      <c r="R4" s="191" t="s">
        <v>115</v>
      </c>
      <c r="S4" s="192" t="s">
        <v>116</v>
      </c>
      <c r="T4" s="192" t="s">
        <v>327</v>
      </c>
      <c r="U4" s="192" t="s">
        <v>328</v>
      </c>
      <c r="V4" s="192" t="s">
        <v>205</v>
      </c>
      <c r="W4" s="192" t="s">
        <v>329</v>
      </c>
      <c r="X4" s="194" t="s">
        <v>303</v>
      </c>
      <c r="Z4" s="191" t="s">
        <v>115</v>
      </c>
      <c r="AA4" s="192" t="s">
        <v>116</v>
      </c>
      <c r="AB4" s="192" t="s">
        <v>327</v>
      </c>
      <c r="AC4" s="192" t="s">
        <v>328</v>
      </c>
      <c r="AD4" s="192" t="s">
        <v>205</v>
      </c>
      <c r="AE4" s="192" t="s">
        <v>329</v>
      </c>
      <c r="AF4" s="194" t="s">
        <v>303</v>
      </c>
      <c r="AH4" s="191" t="s">
        <v>115</v>
      </c>
      <c r="AI4" s="192" t="s">
        <v>116</v>
      </c>
      <c r="AJ4" s="192" t="s">
        <v>327</v>
      </c>
      <c r="AK4" s="192" t="s">
        <v>328</v>
      </c>
      <c r="AL4" s="192" t="s">
        <v>205</v>
      </c>
      <c r="AM4" s="192" t="s">
        <v>329</v>
      </c>
      <c r="AN4" s="193" t="s">
        <v>303</v>
      </c>
      <c r="AP4" s="191" t="s">
        <v>115</v>
      </c>
      <c r="AQ4" s="192" t="s">
        <v>116</v>
      </c>
      <c r="AR4" s="192" t="s">
        <v>327</v>
      </c>
      <c r="AS4" s="192" t="s">
        <v>328</v>
      </c>
      <c r="AT4" s="192" t="s">
        <v>205</v>
      </c>
      <c r="AU4" s="192" t="s">
        <v>329</v>
      </c>
      <c r="AV4" s="193" t="s">
        <v>303</v>
      </c>
    </row>
    <row r="5" spans="2:48" x14ac:dyDescent="0.25">
      <c r="B5" s="195" t="s">
        <v>95</v>
      </c>
      <c r="C5" s="195">
        <f t="shared" ref="C5:G5" si="0">SUM(C6:C12)</f>
        <v>90867290</v>
      </c>
      <c r="D5" s="195">
        <f t="shared" si="0"/>
        <v>45433645</v>
      </c>
      <c r="E5" s="195">
        <v>34405693</v>
      </c>
      <c r="F5" s="195">
        <f t="shared" si="0"/>
        <v>68961824</v>
      </c>
      <c r="G5" s="195">
        <f t="shared" si="0"/>
        <v>-23528179</v>
      </c>
      <c r="H5" s="196">
        <f t="shared" ref="H5:H68" si="1">IF(D5=0,"No Budget",G5/D5)</f>
        <v>-0.5178580543119532</v>
      </c>
      <c r="J5" s="195" t="s">
        <v>95</v>
      </c>
      <c r="K5" s="195">
        <f t="shared" ref="K5:O5" si="2">SUM(K6:K12)</f>
        <v>161749502</v>
      </c>
      <c r="L5" s="195">
        <f t="shared" si="2"/>
        <v>80874751</v>
      </c>
      <c r="M5" s="195">
        <v>25310153</v>
      </c>
      <c r="N5" s="195">
        <f t="shared" si="2"/>
        <v>78195728</v>
      </c>
      <c r="O5" s="195">
        <f t="shared" si="2"/>
        <v>2679023</v>
      </c>
      <c r="P5" s="196">
        <f t="shared" ref="P5:P68" si="3">IF(K5=0,"No Budget",O5/L5)</f>
        <v>3.3125579576745778E-2</v>
      </c>
      <c r="R5" s="195" t="s">
        <v>95</v>
      </c>
      <c r="S5" s="195">
        <f t="shared" ref="S5:W5" si="4">SUM(S6:S12)</f>
        <v>0</v>
      </c>
      <c r="T5" s="195">
        <f t="shared" si="4"/>
        <v>0</v>
      </c>
      <c r="U5" s="195">
        <v>0</v>
      </c>
      <c r="V5" s="195">
        <f t="shared" si="4"/>
        <v>0</v>
      </c>
      <c r="W5" s="195">
        <f t="shared" si="4"/>
        <v>0</v>
      </c>
      <c r="X5" s="197" t="str">
        <f t="shared" ref="X5:X68" si="5">IF(S5=0,"No Budget",W5/T5)</f>
        <v>No Budget</v>
      </c>
      <c r="Z5" s="195" t="s">
        <v>95</v>
      </c>
      <c r="AA5" s="195">
        <f t="shared" ref="AA5:AE5" si="6">SUM(AA6:AA12)</f>
        <v>5000000</v>
      </c>
      <c r="AB5" s="195">
        <f t="shared" si="6"/>
        <v>2500000</v>
      </c>
      <c r="AC5" s="195">
        <v>0</v>
      </c>
      <c r="AD5" s="195">
        <f t="shared" si="6"/>
        <v>0</v>
      </c>
      <c r="AE5" s="195">
        <f t="shared" si="6"/>
        <v>2500000</v>
      </c>
      <c r="AF5" s="197">
        <f t="shared" ref="AF5:AF68" si="7">IF(AA5=0,"No Budget",AE5/AB5)</f>
        <v>1</v>
      </c>
      <c r="AH5" s="195" t="s">
        <v>95</v>
      </c>
      <c r="AI5" s="195">
        <f t="shared" ref="AI5:AM5" si="8">SUM(AI6:AI12)</f>
        <v>0</v>
      </c>
      <c r="AJ5" s="195">
        <f t="shared" si="8"/>
        <v>0</v>
      </c>
      <c r="AK5" s="195">
        <v>0</v>
      </c>
      <c r="AL5" s="195">
        <f t="shared" si="8"/>
        <v>0</v>
      </c>
      <c r="AM5" s="195">
        <f t="shared" si="8"/>
        <v>0</v>
      </c>
      <c r="AN5" s="196" t="str">
        <f t="shared" ref="AN5:AN68" si="9">IF(AI5=0,"No Budget",AM5/AJ5)</f>
        <v>No Budget</v>
      </c>
      <c r="AP5" s="195" t="s">
        <v>95</v>
      </c>
      <c r="AQ5" s="195">
        <f t="shared" ref="AQ5:AU5" si="10">SUM(AQ6:AQ12)</f>
        <v>257616792</v>
      </c>
      <c r="AR5" s="195">
        <f t="shared" si="10"/>
        <v>128808396</v>
      </c>
      <c r="AS5" s="195">
        <v>59715846</v>
      </c>
      <c r="AT5" s="195">
        <v>147157552</v>
      </c>
      <c r="AU5" s="195">
        <f t="shared" si="10"/>
        <v>-18349156</v>
      </c>
      <c r="AV5" s="196">
        <f t="shared" ref="AV5:AV68" si="11">IF(AR5=0,"No Budget",AU5/AR5)</f>
        <v>-0.14245310530844588</v>
      </c>
    </row>
    <row r="6" spans="2:48" x14ac:dyDescent="0.25">
      <c r="B6" s="198" t="s">
        <v>121</v>
      </c>
      <c r="C6" s="198">
        <v>7865251</v>
      </c>
      <c r="D6" s="198">
        <f t="shared" ref="D6:D69" si="12">C6/2</f>
        <v>3932625.5</v>
      </c>
      <c r="E6" s="199">
        <v>1634464</v>
      </c>
      <c r="F6" s="199">
        <v>2551115</v>
      </c>
      <c r="G6" s="198">
        <f t="shared" ref="G6:G12" si="13">D6-F6</f>
        <v>1381510.5</v>
      </c>
      <c r="H6" s="200">
        <f t="shared" si="1"/>
        <v>0.35129470121169687</v>
      </c>
      <c r="J6" s="198" t="s">
        <v>121</v>
      </c>
      <c r="K6" s="198">
        <v>6226935</v>
      </c>
      <c r="L6" s="198">
        <f t="shared" ref="L6:L69" si="14">K6/2</f>
        <v>3113467.5</v>
      </c>
      <c r="M6" s="198">
        <v>110138</v>
      </c>
      <c r="N6" s="198">
        <v>1763594</v>
      </c>
      <c r="O6" s="198">
        <f t="shared" ref="O6:O12" si="15">L6-N6</f>
        <v>1349873.5</v>
      </c>
      <c r="P6" s="201">
        <f t="shared" si="3"/>
        <v>0.43355952808243542</v>
      </c>
      <c r="R6" s="198" t="s">
        <v>121</v>
      </c>
      <c r="S6" s="198">
        <v>0</v>
      </c>
      <c r="T6" s="198">
        <f t="shared" ref="T6:T69" si="16">S6/2</f>
        <v>0</v>
      </c>
      <c r="U6" s="198">
        <v>0</v>
      </c>
      <c r="V6" s="198">
        <v>0</v>
      </c>
      <c r="W6" s="198">
        <f t="shared" ref="W6:W12" si="17">T6-V6</f>
        <v>0</v>
      </c>
      <c r="X6" s="200" t="str">
        <f t="shared" si="5"/>
        <v>No Budget</v>
      </c>
      <c r="Z6" s="198" t="s">
        <v>121</v>
      </c>
      <c r="AA6" s="198">
        <v>2000000</v>
      </c>
      <c r="AB6" s="198">
        <f t="shared" ref="AB6:AB69" si="18">AA6/2</f>
        <v>1000000</v>
      </c>
      <c r="AC6" s="198">
        <v>0</v>
      </c>
      <c r="AD6" s="198">
        <v>0</v>
      </c>
      <c r="AE6" s="198">
        <f t="shared" ref="AE6:AE12" si="19">AB6-AD6</f>
        <v>1000000</v>
      </c>
      <c r="AF6" s="200">
        <f t="shared" si="7"/>
        <v>1</v>
      </c>
      <c r="AH6" s="198" t="s">
        <v>121</v>
      </c>
      <c r="AI6" s="198">
        <v>0</v>
      </c>
      <c r="AJ6" s="198">
        <f t="shared" ref="AJ6:AJ69" si="20">AI6/2</f>
        <v>0</v>
      </c>
      <c r="AK6" s="198">
        <v>0</v>
      </c>
      <c r="AL6" s="198">
        <v>0</v>
      </c>
      <c r="AM6" s="198">
        <f t="shared" ref="AM6:AM12" si="21">AJ6-AL6</f>
        <v>0</v>
      </c>
      <c r="AN6" s="202" t="str">
        <f t="shared" si="9"/>
        <v>No Budget</v>
      </c>
      <c r="AP6" s="198" t="s">
        <v>121</v>
      </c>
      <c r="AQ6" s="198">
        <v>16092186</v>
      </c>
      <c r="AR6" s="198">
        <f t="shared" ref="AR6:AR69" si="22">AQ6/2</f>
        <v>8046093</v>
      </c>
      <c r="AS6" s="198">
        <v>1744602</v>
      </c>
      <c r="AT6" s="198">
        <v>4314709</v>
      </c>
      <c r="AU6" s="198">
        <f t="shared" ref="AU6:AU12" si="23">AR6-AT6</f>
        <v>3731384</v>
      </c>
      <c r="AV6" s="201">
        <f t="shared" si="11"/>
        <v>0.46375104041178744</v>
      </c>
    </row>
    <row r="7" spans="2:48" x14ac:dyDescent="0.25">
      <c r="B7" s="198" t="s">
        <v>122</v>
      </c>
      <c r="C7" s="198">
        <v>16293513</v>
      </c>
      <c r="D7" s="198">
        <f t="shared" si="12"/>
        <v>8146756.5</v>
      </c>
      <c r="E7" s="199">
        <v>2187039</v>
      </c>
      <c r="F7" s="199">
        <v>3265937</v>
      </c>
      <c r="G7" s="198">
        <f t="shared" si="13"/>
        <v>4880819.5</v>
      </c>
      <c r="H7" s="200">
        <f t="shared" si="1"/>
        <v>0.59911199015215444</v>
      </c>
      <c r="J7" s="198" t="s">
        <v>122</v>
      </c>
      <c r="K7" s="198">
        <v>16720909</v>
      </c>
      <c r="L7" s="198">
        <f t="shared" si="14"/>
        <v>8360454.5</v>
      </c>
      <c r="M7" s="198">
        <v>1400000</v>
      </c>
      <c r="N7" s="198">
        <v>1820000</v>
      </c>
      <c r="O7" s="198">
        <f t="shared" si="15"/>
        <v>6540454.5</v>
      </c>
      <c r="P7" s="201">
        <f t="shared" si="3"/>
        <v>0.78230848574081713</v>
      </c>
      <c r="R7" s="198" t="s">
        <v>122</v>
      </c>
      <c r="S7" s="198">
        <v>0</v>
      </c>
      <c r="T7" s="198">
        <f t="shared" si="16"/>
        <v>0</v>
      </c>
      <c r="U7" s="198">
        <v>0</v>
      </c>
      <c r="V7" s="198">
        <v>0</v>
      </c>
      <c r="W7" s="198">
        <f t="shared" si="17"/>
        <v>0</v>
      </c>
      <c r="X7" s="200" t="str">
        <f t="shared" si="5"/>
        <v>No Budget</v>
      </c>
      <c r="Z7" s="198" t="s">
        <v>122</v>
      </c>
      <c r="AA7" s="198">
        <v>3000000</v>
      </c>
      <c r="AB7" s="198">
        <f t="shared" si="18"/>
        <v>1500000</v>
      </c>
      <c r="AC7" s="198">
        <v>0</v>
      </c>
      <c r="AD7" s="198">
        <v>0</v>
      </c>
      <c r="AE7" s="198">
        <f t="shared" si="19"/>
        <v>1500000</v>
      </c>
      <c r="AF7" s="200">
        <f t="shared" si="7"/>
        <v>1</v>
      </c>
      <c r="AH7" s="198" t="s">
        <v>122</v>
      </c>
      <c r="AI7" s="198">
        <v>0</v>
      </c>
      <c r="AJ7" s="198">
        <f t="shared" si="20"/>
        <v>0</v>
      </c>
      <c r="AK7" s="198">
        <v>0</v>
      </c>
      <c r="AL7" s="198">
        <v>0</v>
      </c>
      <c r="AM7" s="198">
        <f t="shared" si="21"/>
        <v>0</v>
      </c>
      <c r="AN7" s="202" t="str">
        <f t="shared" si="9"/>
        <v>No Budget</v>
      </c>
      <c r="AP7" s="198" t="s">
        <v>122</v>
      </c>
      <c r="AQ7" s="198">
        <v>36014422</v>
      </c>
      <c r="AR7" s="198">
        <f t="shared" si="22"/>
        <v>18007211</v>
      </c>
      <c r="AS7" s="198">
        <v>3587039</v>
      </c>
      <c r="AT7" s="198">
        <v>5085937</v>
      </c>
      <c r="AU7" s="198">
        <f t="shared" si="23"/>
        <v>12921274</v>
      </c>
      <c r="AV7" s="201">
        <f t="shared" si="11"/>
        <v>0.7175610926089554</v>
      </c>
    </row>
    <row r="8" spans="2:48" x14ac:dyDescent="0.25">
      <c r="B8" s="198" t="s">
        <v>123</v>
      </c>
      <c r="C8" s="198">
        <v>55173608</v>
      </c>
      <c r="D8" s="198">
        <f t="shared" si="12"/>
        <v>27586804</v>
      </c>
      <c r="E8" s="199">
        <v>28452360</v>
      </c>
      <c r="F8" s="199">
        <v>59569600</v>
      </c>
      <c r="G8" s="198">
        <f t="shared" si="13"/>
        <v>-31982796</v>
      </c>
      <c r="H8" s="200">
        <f t="shared" si="1"/>
        <v>-1.1593512608419592</v>
      </c>
      <c r="J8" s="198" t="s">
        <v>123</v>
      </c>
      <c r="K8" s="198">
        <v>87925132</v>
      </c>
      <c r="L8" s="198">
        <f t="shared" si="14"/>
        <v>43962566</v>
      </c>
      <c r="M8" s="198">
        <v>23412265</v>
      </c>
      <c r="N8" s="198">
        <v>74072750</v>
      </c>
      <c r="O8" s="198">
        <f t="shared" si="15"/>
        <v>-30110184</v>
      </c>
      <c r="P8" s="201">
        <f t="shared" si="3"/>
        <v>-0.6849050621840409</v>
      </c>
      <c r="R8" s="198" t="s">
        <v>123</v>
      </c>
      <c r="S8" s="198">
        <v>0</v>
      </c>
      <c r="T8" s="198">
        <f t="shared" si="16"/>
        <v>0</v>
      </c>
      <c r="U8" s="198">
        <v>0</v>
      </c>
      <c r="V8" s="198">
        <v>0</v>
      </c>
      <c r="W8" s="198">
        <f t="shared" si="17"/>
        <v>0</v>
      </c>
      <c r="X8" s="200" t="str">
        <f t="shared" si="5"/>
        <v>No Budget</v>
      </c>
      <c r="Z8" s="198" t="s">
        <v>123</v>
      </c>
      <c r="AA8" s="198">
        <v>0</v>
      </c>
      <c r="AB8" s="198">
        <f t="shared" si="18"/>
        <v>0</v>
      </c>
      <c r="AC8" s="198">
        <v>0</v>
      </c>
      <c r="AD8" s="198">
        <v>0</v>
      </c>
      <c r="AE8" s="198">
        <f t="shared" si="19"/>
        <v>0</v>
      </c>
      <c r="AF8" s="200" t="str">
        <f t="shared" si="7"/>
        <v>No Budget</v>
      </c>
      <c r="AH8" s="198" t="s">
        <v>123</v>
      </c>
      <c r="AI8" s="198">
        <v>0</v>
      </c>
      <c r="AJ8" s="198">
        <f t="shared" si="20"/>
        <v>0</v>
      </c>
      <c r="AK8" s="198">
        <v>0</v>
      </c>
      <c r="AL8" s="198">
        <v>0</v>
      </c>
      <c r="AM8" s="198">
        <f t="shared" si="21"/>
        <v>0</v>
      </c>
      <c r="AN8" s="202" t="str">
        <f t="shared" si="9"/>
        <v>No Budget</v>
      </c>
      <c r="AP8" s="198" t="s">
        <v>123</v>
      </c>
      <c r="AQ8" s="198">
        <v>143098740</v>
      </c>
      <c r="AR8" s="198">
        <f t="shared" si="22"/>
        <v>71549370</v>
      </c>
      <c r="AS8" s="198">
        <v>51864625</v>
      </c>
      <c r="AT8" s="198">
        <v>133642350</v>
      </c>
      <c r="AU8" s="198">
        <f t="shared" si="23"/>
        <v>-62092980</v>
      </c>
      <c r="AV8" s="201">
        <f t="shared" si="11"/>
        <v>-0.8678340564004966</v>
      </c>
    </row>
    <row r="9" spans="2:48" x14ac:dyDescent="0.25">
      <c r="B9" s="198" t="s">
        <v>124</v>
      </c>
      <c r="C9" s="198">
        <v>754166</v>
      </c>
      <c r="D9" s="198">
        <f t="shared" si="12"/>
        <v>377083</v>
      </c>
      <c r="E9" s="199">
        <v>226655</v>
      </c>
      <c r="F9" s="199">
        <v>390011</v>
      </c>
      <c r="G9" s="198">
        <f t="shared" si="13"/>
        <v>-12928</v>
      </c>
      <c r="H9" s="200">
        <f t="shared" si="1"/>
        <v>-3.4284229201528578E-2</v>
      </c>
      <c r="J9" s="198" t="s">
        <v>124</v>
      </c>
      <c r="K9" s="198">
        <v>1205675</v>
      </c>
      <c r="L9" s="198">
        <f t="shared" si="14"/>
        <v>602837.5</v>
      </c>
      <c r="M9" s="198">
        <v>225585</v>
      </c>
      <c r="N9" s="198">
        <v>344595</v>
      </c>
      <c r="O9" s="198">
        <f t="shared" si="15"/>
        <v>258242.5</v>
      </c>
      <c r="P9" s="201">
        <f t="shared" si="3"/>
        <v>0.42837829431646174</v>
      </c>
      <c r="R9" s="198" t="s">
        <v>124</v>
      </c>
      <c r="S9" s="198">
        <v>0</v>
      </c>
      <c r="T9" s="198">
        <f t="shared" si="16"/>
        <v>0</v>
      </c>
      <c r="U9" s="198">
        <v>0</v>
      </c>
      <c r="V9" s="198">
        <v>0</v>
      </c>
      <c r="W9" s="198">
        <f t="shared" si="17"/>
        <v>0</v>
      </c>
      <c r="X9" s="200" t="str">
        <f t="shared" si="5"/>
        <v>No Budget</v>
      </c>
      <c r="Z9" s="198" t="s">
        <v>124</v>
      </c>
      <c r="AA9" s="198">
        <v>0</v>
      </c>
      <c r="AB9" s="198">
        <f t="shared" si="18"/>
        <v>0</v>
      </c>
      <c r="AC9" s="198">
        <v>0</v>
      </c>
      <c r="AD9" s="198">
        <v>0</v>
      </c>
      <c r="AE9" s="198">
        <f t="shared" si="19"/>
        <v>0</v>
      </c>
      <c r="AF9" s="200" t="str">
        <f t="shared" si="7"/>
        <v>No Budget</v>
      </c>
      <c r="AH9" s="198" t="s">
        <v>124</v>
      </c>
      <c r="AI9" s="198">
        <v>0</v>
      </c>
      <c r="AJ9" s="198">
        <f t="shared" si="20"/>
        <v>0</v>
      </c>
      <c r="AK9" s="198">
        <v>0</v>
      </c>
      <c r="AL9" s="198">
        <v>0</v>
      </c>
      <c r="AM9" s="198">
        <f t="shared" si="21"/>
        <v>0</v>
      </c>
      <c r="AN9" s="202" t="str">
        <f t="shared" si="9"/>
        <v>No Budget</v>
      </c>
      <c r="AP9" s="198" t="s">
        <v>124</v>
      </c>
      <c r="AQ9" s="198">
        <v>1959841</v>
      </c>
      <c r="AR9" s="198">
        <f t="shared" si="22"/>
        <v>979920.5</v>
      </c>
      <c r="AS9" s="198">
        <v>452240</v>
      </c>
      <c r="AT9" s="198">
        <v>734606</v>
      </c>
      <c r="AU9" s="198">
        <f t="shared" si="23"/>
        <v>245314.5</v>
      </c>
      <c r="AV9" s="201">
        <f t="shared" si="11"/>
        <v>0.25034122666073422</v>
      </c>
    </row>
    <row r="10" spans="2:48" x14ac:dyDescent="0.25">
      <c r="B10" s="198" t="s">
        <v>125</v>
      </c>
      <c r="C10" s="198">
        <v>8735351</v>
      </c>
      <c r="D10" s="198">
        <f t="shared" si="12"/>
        <v>4367675.5</v>
      </c>
      <c r="E10" s="199">
        <v>1478253</v>
      </c>
      <c r="F10" s="199">
        <v>2573867</v>
      </c>
      <c r="G10" s="198">
        <f t="shared" si="13"/>
        <v>1793808.5</v>
      </c>
      <c r="H10" s="200">
        <f t="shared" si="1"/>
        <v>0.41070095523351036</v>
      </c>
      <c r="J10" s="198" t="s">
        <v>125</v>
      </c>
      <c r="K10" s="198">
        <v>47824513</v>
      </c>
      <c r="L10" s="198">
        <f t="shared" si="14"/>
        <v>23912256.5</v>
      </c>
      <c r="M10" s="198">
        <v>138165</v>
      </c>
      <c r="N10" s="198">
        <v>138165</v>
      </c>
      <c r="O10" s="198">
        <f t="shared" si="15"/>
        <v>23774091.5</v>
      </c>
      <c r="P10" s="201">
        <f t="shared" si="3"/>
        <v>0.99422200075513578</v>
      </c>
      <c r="R10" s="198" t="s">
        <v>125</v>
      </c>
      <c r="S10" s="198">
        <v>0</v>
      </c>
      <c r="T10" s="198">
        <f t="shared" si="16"/>
        <v>0</v>
      </c>
      <c r="U10" s="198">
        <v>0</v>
      </c>
      <c r="V10" s="198">
        <v>0</v>
      </c>
      <c r="W10" s="198">
        <f t="shared" si="17"/>
        <v>0</v>
      </c>
      <c r="X10" s="200" t="str">
        <f t="shared" si="5"/>
        <v>No Budget</v>
      </c>
      <c r="Z10" s="198" t="s">
        <v>125</v>
      </c>
      <c r="AA10" s="198">
        <v>0</v>
      </c>
      <c r="AB10" s="198">
        <f t="shared" si="18"/>
        <v>0</v>
      </c>
      <c r="AC10" s="198">
        <v>0</v>
      </c>
      <c r="AD10" s="198">
        <v>0</v>
      </c>
      <c r="AE10" s="198">
        <f t="shared" si="19"/>
        <v>0</v>
      </c>
      <c r="AF10" s="200" t="str">
        <f t="shared" si="7"/>
        <v>No Budget</v>
      </c>
      <c r="AH10" s="198" t="s">
        <v>125</v>
      </c>
      <c r="AI10" s="198">
        <v>0</v>
      </c>
      <c r="AJ10" s="198">
        <f t="shared" si="20"/>
        <v>0</v>
      </c>
      <c r="AK10" s="198">
        <v>0</v>
      </c>
      <c r="AL10" s="198">
        <v>0</v>
      </c>
      <c r="AM10" s="198">
        <f t="shared" si="21"/>
        <v>0</v>
      </c>
      <c r="AN10" s="202" t="str">
        <f t="shared" si="9"/>
        <v>No Budget</v>
      </c>
      <c r="AP10" s="198" t="s">
        <v>125</v>
      </c>
      <c r="AQ10" s="198">
        <v>56559864</v>
      </c>
      <c r="AR10" s="198">
        <f t="shared" si="22"/>
        <v>28279932</v>
      </c>
      <c r="AS10" s="198">
        <v>1616418</v>
      </c>
      <c r="AT10" s="198">
        <v>2712032</v>
      </c>
      <c r="AU10" s="198">
        <f t="shared" si="23"/>
        <v>25567900</v>
      </c>
      <c r="AV10" s="201">
        <f t="shared" si="11"/>
        <v>0.90410047662066517</v>
      </c>
    </row>
    <row r="11" spans="2:48" x14ac:dyDescent="0.25">
      <c r="B11" s="198" t="s">
        <v>126</v>
      </c>
      <c r="C11" s="198">
        <v>504400</v>
      </c>
      <c r="D11" s="198">
        <f t="shared" si="12"/>
        <v>252200</v>
      </c>
      <c r="E11" s="199">
        <v>0</v>
      </c>
      <c r="F11" s="199">
        <v>0</v>
      </c>
      <c r="G11" s="198">
        <f t="shared" si="13"/>
        <v>252200</v>
      </c>
      <c r="H11" s="200">
        <f t="shared" si="1"/>
        <v>1</v>
      </c>
      <c r="J11" s="198" t="s">
        <v>126</v>
      </c>
      <c r="K11" s="198">
        <v>484999</v>
      </c>
      <c r="L11" s="198">
        <f t="shared" si="14"/>
        <v>242499.5</v>
      </c>
      <c r="M11" s="198">
        <v>0</v>
      </c>
      <c r="N11" s="198">
        <v>0</v>
      </c>
      <c r="O11" s="198">
        <f t="shared" si="15"/>
        <v>242499.5</v>
      </c>
      <c r="P11" s="201">
        <f t="shared" si="3"/>
        <v>1</v>
      </c>
      <c r="R11" s="198" t="s">
        <v>126</v>
      </c>
      <c r="S11" s="198">
        <v>0</v>
      </c>
      <c r="T11" s="198">
        <f t="shared" si="16"/>
        <v>0</v>
      </c>
      <c r="U11" s="198">
        <v>0</v>
      </c>
      <c r="V11" s="198">
        <v>0</v>
      </c>
      <c r="W11" s="198">
        <f t="shared" si="17"/>
        <v>0</v>
      </c>
      <c r="X11" s="200" t="str">
        <f t="shared" si="5"/>
        <v>No Budget</v>
      </c>
      <c r="Z11" s="198" t="s">
        <v>126</v>
      </c>
      <c r="AA11" s="198">
        <v>0</v>
      </c>
      <c r="AB11" s="198">
        <f t="shared" si="18"/>
        <v>0</v>
      </c>
      <c r="AC11" s="198">
        <v>0</v>
      </c>
      <c r="AD11" s="198">
        <v>0</v>
      </c>
      <c r="AE11" s="198">
        <f t="shared" si="19"/>
        <v>0</v>
      </c>
      <c r="AF11" s="200" t="str">
        <f t="shared" si="7"/>
        <v>No Budget</v>
      </c>
      <c r="AH11" s="198" t="s">
        <v>126</v>
      </c>
      <c r="AI11" s="198">
        <v>0</v>
      </c>
      <c r="AJ11" s="198">
        <f t="shared" si="20"/>
        <v>0</v>
      </c>
      <c r="AK11" s="198">
        <v>0</v>
      </c>
      <c r="AL11" s="198">
        <v>0</v>
      </c>
      <c r="AM11" s="198">
        <f t="shared" si="21"/>
        <v>0</v>
      </c>
      <c r="AN11" s="202" t="str">
        <f t="shared" si="9"/>
        <v>No Budget</v>
      </c>
      <c r="AP11" s="198" t="s">
        <v>126</v>
      </c>
      <c r="AQ11" s="198">
        <v>989399</v>
      </c>
      <c r="AR11" s="198">
        <f t="shared" si="22"/>
        <v>494699.5</v>
      </c>
      <c r="AS11" s="198">
        <v>0</v>
      </c>
      <c r="AT11" s="198">
        <v>0</v>
      </c>
      <c r="AU11" s="198">
        <f t="shared" si="23"/>
        <v>494699.5</v>
      </c>
      <c r="AV11" s="201">
        <f t="shared" si="11"/>
        <v>1</v>
      </c>
    </row>
    <row r="12" spans="2:48" x14ac:dyDescent="0.25">
      <c r="B12" s="198" t="s">
        <v>127</v>
      </c>
      <c r="C12" s="198">
        <v>1541001</v>
      </c>
      <c r="D12" s="198">
        <f t="shared" si="12"/>
        <v>770500.5</v>
      </c>
      <c r="E12" s="199">
        <v>426922</v>
      </c>
      <c r="F12" s="199">
        <v>611294</v>
      </c>
      <c r="G12" s="198">
        <f t="shared" si="13"/>
        <v>159206.5</v>
      </c>
      <c r="H12" s="200">
        <f t="shared" si="1"/>
        <v>0.20662738051435398</v>
      </c>
      <c r="J12" s="198" t="s">
        <v>127</v>
      </c>
      <c r="K12" s="198">
        <v>1361339</v>
      </c>
      <c r="L12" s="198">
        <f t="shared" si="14"/>
        <v>680669.5</v>
      </c>
      <c r="M12" s="198">
        <v>24000</v>
      </c>
      <c r="N12" s="198">
        <v>56624</v>
      </c>
      <c r="O12" s="198">
        <f t="shared" si="15"/>
        <v>624045.5</v>
      </c>
      <c r="P12" s="201">
        <f t="shared" si="3"/>
        <v>0.91681131591763698</v>
      </c>
      <c r="R12" s="198" t="s">
        <v>127</v>
      </c>
      <c r="S12" s="198">
        <v>0</v>
      </c>
      <c r="T12" s="198">
        <f t="shared" si="16"/>
        <v>0</v>
      </c>
      <c r="U12" s="198">
        <v>0</v>
      </c>
      <c r="V12" s="198">
        <v>0</v>
      </c>
      <c r="W12" s="198">
        <f t="shared" si="17"/>
        <v>0</v>
      </c>
      <c r="X12" s="200" t="str">
        <f t="shared" si="5"/>
        <v>No Budget</v>
      </c>
      <c r="Z12" s="198" t="s">
        <v>127</v>
      </c>
      <c r="AA12" s="198">
        <v>0</v>
      </c>
      <c r="AB12" s="198">
        <f t="shared" si="18"/>
        <v>0</v>
      </c>
      <c r="AC12" s="198">
        <v>0</v>
      </c>
      <c r="AD12" s="198">
        <v>0</v>
      </c>
      <c r="AE12" s="198">
        <f t="shared" si="19"/>
        <v>0</v>
      </c>
      <c r="AF12" s="200" t="str">
        <f t="shared" si="7"/>
        <v>No Budget</v>
      </c>
      <c r="AH12" s="198" t="s">
        <v>127</v>
      </c>
      <c r="AI12" s="198">
        <v>0</v>
      </c>
      <c r="AJ12" s="198">
        <f t="shared" si="20"/>
        <v>0</v>
      </c>
      <c r="AK12" s="198">
        <v>0</v>
      </c>
      <c r="AL12" s="198">
        <v>0</v>
      </c>
      <c r="AM12" s="198">
        <f t="shared" si="21"/>
        <v>0</v>
      </c>
      <c r="AN12" s="202" t="str">
        <f t="shared" si="9"/>
        <v>No Budget</v>
      </c>
      <c r="AP12" s="198" t="s">
        <v>127</v>
      </c>
      <c r="AQ12" s="198">
        <v>2902340</v>
      </c>
      <c r="AR12" s="198">
        <f t="shared" si="22"/>
        <v>1451170</v>
      </c>
      <c r="AS12" s="198">
        <v>450922</v>
      </c>
      <c r="AT12" s="198">
        <v>667918</v>
      </c>
      <c r="AU12" s="198">
        <f t="shared" si="23"/>
        <v>783252</v>
      </c>
      <c r="AV12" s="201">
        <f t="shared" si="11"/>
        <v>0.53973828014636471</v>
      </c>
    </row>
    <row r="13" spans="2:48" x14ac:dyDescent="0.25">
      <c r="B13" s="195" t="s">
        <v>96</v>
      </c>
      <c r="C13" s="195">
        <f t="shared" ref="C13:G13" si="24">SUM(C14:C25)</f>
        <v>95374797</v>
      </c>
      <c r="D13" s="195">
        <f t="shared" si="24"/>
        <v>47687398.5</v>
      </c>
      <c r="E13" s="195">
        <v>28157294</v>
      </c>
      <c r="F13" s="195">
        <f t="shared" si="24"/>
        <v>46629797</v>
      </c>
      <c r="G13" s="195">
        <f t="shared" si="24"/>
        <v>1057601.5</v>
      </c>
      <c r="H13" s="197">
        <f t="shared" si="1"/>
        <v>2.2177798187082903E-2</v>
      </c>
      <c r="J13" s="195" t="s">
        <v>96</v>
      </c>
      <c r="K13" s="195">
        <f t="shared" ref="K13:O13" si="25">SUM(K14:K25)</f>
        <v>133527913</v>
      </c>
      <c r="L13" s="195">
        <f t="shared" si="25"/>
        <v>66763956.5</v>
      </c>
      <c r="M13" s="195">
        <v>5607153</v>
      </c>
      <c r="N13" s="195">
        <f t="shared" si="25"/>
        <v>14153544</v>
      </c>
      <c r="O13" s="195">
        <f t="shared" si="25"/>
        <v>52610412.5</v>
      </c>
      <c r="P13" s="196">
        <f t="shared" si="3"/>
        <v>0.78800621260365245</v>
      </c>
      <c r="R13" s="195" t="s">
        <v>96</v>
      </c>
      <c r="S13" s="195">
        <f t="shared" ref="S13:W13" si="26">SUM(S14:S25)</f>
        <v>26837580</v>
      </c>
      <c r="T13" s="195">
        <f t="shared" si="26"/>
        <v>13418790</v>
      </c>
      <c r="U13" s="195">
        <v>8181121</v>
      </c>
      <c r="V13" s="195">
        <f t="shared" si="26"/>
        <v>14317231</v>
      </c>
      <c r="W13" s="195">
        <f t="shared" si="26"/>
        <v>-898441</v>
      </c>
      <c r="X13" s="197">
        <f t="shared" si="5"/>
        <v>-6.6953950393440834E-2</v>
      </c>
      <c r="Z13" s="195" t="s">
        <v>96</v>
      </c>
      <c r="AA13" s="195">
        <f t="shared" ref="AA13:AE13" si="27">SUM(AA14:AA25)</f>
        <v>62000000</v>
      </c>
      <c r="AB13" s="195">
        <f t="shared" si="27"/>
        <v>31000000</v>
      </c>
      <c r="AC13" s="195">
        <v>0</v>
      </c>
      <c r="AD13" s="195">
        <f t="shared" si="27"/>
        <v>0</v>
      </c>
      <c r="AE13" s="195">
        <f t="shared" si="27"/>
        <v>31000000</v>
      </c>
      <c r="AF13" s="197">
        <f t="shared" si="7"/>
        <v>1</v>
      </c>
      <c r="AH13" s="195" t="s">
        <v>96</v>
      </c>
      <c r="AI13" s="195">
        <f t="shared" ref="AI13:AM13" si="28">SUM(AI14:AI25)</f>
        <v>0</v>
      </c>
      <c r="AJ13" s="195">
        <f t="shared" si="28"/>
        <v>0</v>
      </c>
      <c r="AK13" s="195">
        <v>74055212</v>
      </c>
      <c r="AL13" s="195">
        <f t="shared" si="28"/>
        <v>74055212</v>
      </c>
      <c r="AM13" s="195">
        <f t="shared" si="28"/>
        <v>-74055212</v>
      </c>
      <c r="AN13" s="203" t="str">
        <f t="shared" si="9"/>
        <v>No Budget</v>
      </c>
      <c r="AP13" s="195" t="s">
        <v>96</v>
      </c>
      <c r="AQ13" s="195">
        <f t="shared" ref="AQ13:AU13" si="29">SUM(AQ14:AQ25)</f>
        <v>317740290</v>
      </c>
      <c r="AR13" s="195">
        <f t="shared" si="29"/>
        <v>158870145</v>
      </c>
      <c r="AS13" s="195">
        <v>116000780</v>
      </c>
      <c r="AT13" s="195">
        <v>149155784</v>
      </c>
      <c r="AU13" s="195">
        <f t="shared" si="29"/>
        <v>9714361</v>
      </c>
      <c r="AV13" s="196">
        <f t="shared" si="11"/>
        <v>6.1146548333546241E-2</v>
      </c>
    </row>
    <row r="14" spans="2:48" x14ac:dyDescent="0.25">
      <c r="B14" s="198" t="s">
        <v>128</v>
      </c>
      <c r="C14" s="198">
        <v>2787243</v>
      </c>
      <c r="D14" s="198">
        <f t="shared" si="12"/>
        <v>1393621.5</v>
      </c>
      <c r="E14" s="199">
        <v>556931</v>
      </c>
      <c r="F14" s="199">
        <v>948895</v>
      </c>
      <c r="G14" s="198">
        <f t="shared" ref="G14:G25" si="30">D14-F14</f>
        <v>444726.5</v>
      </c>
      <c r="H14" s="200">
        <f t="shared" si="1"/>
        <v>0.31911569963580499</v>
      </c>
      <c r="J14" s="198" t="s">
        <v>128</v>
      </c>
      <c r="K14" s="198">
        <v>3372356</v>
      </c>
      <c r="L14" s="198">
        <f t="shared" si="14"/>
        <v>1686178</v>
      </c>
      <c r="M14" s="198">
        <v>15069</v>
      </c>
      <c r="N14" s="198">
        <v>555067</v>
      </c>
      <c r="O14" s="198">
        <f t="shared" ref="O14:O25" si="31">L14-N14</f>
        <v>1131111</v>
      </c>
      <c r="P14" s="201">
        <f t="shared" si="3"/>
        <v>0.67081352028077701</v>
      </c>
      <c r="R14" s="198" t="s">
        <v>128</v>
      </c>
      <c r="S14" s="198">
        <v>0</v>
      </c>
      <c r="T14" s="198">
        <f t="shared" si="16"/>
        <v>0</v>
      </c>
      <c r="U14" s="198">
        <v>0</v>
      </c>
      <c r="V14" s="198">
        <v>0</v>
      </c>
      <c r="W14" s="198">
        <f t="shared" ref="W14:W25" si="32">T14-V14</f>
        <v>0</v>
      </c>
      <c r="X14" s="200" t="str">
        <f t="shared" si="5"/>
        <v>No Budget</v>
      </c>
      <c r="Z14" s="198" t="s">
        <v>128</v>
      </c>
      <c r="AA14" s="198">
        <v>48000000</v>
      </c>
      <c r="AB14" s="198">
        <f t="shared" si="18"/>
        <v>24000000</v>
      </c>
      <c r="AC14" s="198">
        <v>0</v>
      </c>
      <c r="AD14" s="198">
        <v>0</v>
      </c>
      <c r="AE14" s="198">
        <f t="shared" ref="AE14:AE25" si="33">AB14-AD14</f>
        <v>24000000</v>
      </c>
      <c r="AF14" s="200">
        <f t="shared" si="7"/>
        <v>1</v>
      </c>
      <c r="AH14" s="198" t="s">
        <v>128</v>
      </c>
      <c r="AI14" s="198">
        <v>0</v>
      </c>
      <c r="AJ14" s="198">
        <f t="shared" si="20"/>
        <v>0</v>
      </c>
      <c r="AK14" s="198">
        <v>0</v>
      </c>
      <c r="AL14" s="198">
        <v>0</v>
      </c>
      <c r="AM14" s="198">
        <f t="shared" ref="AM14:AM25" si="34">AJ14-AL14</f>
        <v>0</v>
      </c>
      <c r="AN14" s="202" t="str">
        <f t="shared" si="9"/>
        <v>No Budget</v>
      </c>
      <c r="AP14" s="198" t="s">
        <v>128</v>
      </c>
      <c r="AQ14" s="198">
        <v>54159599</v>
      </c>
      <c r="AR14" s="198">
        <f t="shared" si="22"/>
        <v>27079799.5</v>
      </c>
      <c r="AS14" s="198">
        <v>572000</v>
      </c>
      <c r="AT14" s="198">
        <v>1503962</v>
      </c>
      <c r="AU14" s="198">
        <f t="shared" ref="AU14:AU25" si="35">AR14-AT14</f>
        <v>25575837.5</v>
      </c>
      <c r="AV14" s="201">
        <f t="shared" si="11"/>
        <v>0.94446184876664241</v>
      </c>
    </row>
    <row r="15" spans="2:48" x14ac:dyDescent="0.25">
      <c r="B15" s="198" t="s">
        <v>129</v>
      </c>
      <c r="C15" s="198">
        <v>14325201</v>
      </c>
      <c r="D15" s="198">
        <f t="shared" si="12"/>
        <v>7162600.5</v>
      </c>
      <c r="E15" s="199">
        <v>4365320</v>
      </c>
      <c r="F15" s="199">
        <v>7746946</v>
      </c>
      <c r="G15" s="198">
        <f t="shared" si="30"/>
        <v>-584345.5</v>
      </c>
      <c r="H15" s="200">
        <f t="shared" si="1"/>
        <v>-8.1582869238623595E-2</v>
      </c>
      <c r="J15" s="198" t="s">
        <v>129</v>
      </c>
      <c r="K15" s="198">
        <v>29491438</v>
      </c>
      <c r="L15" s="198">
        <f t="shared" si="14"/>
        <v>14745719</v>
      </c>
      <c r="M15" s="198">
        <v>45000</v>
      </c>
      <c r="N15" s="198">
        <v>3104291</v>
      </c>
      <c r="O15" s="198">
        <f t="shared" si="31"/>
        <v>11641428</v>
      </c>
      <c r="P15" s="201">
        <f t="shared" si="3"/>
        <v>0.78947849202877118</v>
      </c>
      <c r="R15" s="198" t="s">
        <v>129</v>
      </c>
      <c r="S15" s="198">
        <v>0</v>
      </c>
      <c r="T15" s="198">
        <f t="shared" si="16"/>
        <v>0</v>
      </c>
      <c r="U15" s="198">
        <v>0</v>
      </c>
      <c r="V15" s="198">
        <v>0</v>
      </c>
      <c r="W15" s="198">
        <f t="shared" si="32"/>
        <v>0</v>
      </c>
      <c r="X15" s="200" t="str">
        <f t="shared" si="5"/>
        <v>No Budget</v>
      </c>
      <c r="Z15" s="198" t="s">
        <v>129</v>
      </c>
      <c r="AA15" s="198">
        <v>0</v>
      </c>
      <c r="AB15" s="198">
        <f t="shared" si="18"/>
        <v>0</v>
      </c>
      <c r="AC15" s="198">
        <v>0</v>
      </c>
      <c r="AD15" s="198">
        <v>0</v>
      </c>
      <c r="AE15" s="198">
        <f t="shared" si="33"/>
        <v>0</v>
      </c>
      <c r="AF15" s="200" t="str">
        <f t="shared" si="7"/>
        <v>No Budget</v>
      </c>
      <c r="AH15" s="198" t="s">
        <v>129</v>
      </c>
      <c r="AI15" s="198">
        <v>0</v>
      </c>
      <c r="AJ15" s="198">
        <f t="shared" si="20"/>
        <v>0</v>
      </c>
      <c r="AK15" s="198">
        <v>0</v>
      </c>
      <c r="AL15" s="198">
        <v>0</v>
      </c>
      <c r="AM15" s="198">
        <f t="shared" si="34"/>
        <v>0</v>
      </c>
      <c r="AN15" s="202" t="str">
        <f t="shared" si="9"/>
        <v>No Budget</v>
      </c>
      <c r="AP15" s="198" t="s">
        <v>129</v>
      </c>
      <c r="AQ15" s="198">
        <v>43816639</v>
      </c>
      <c r="AR15" s="198">
        <f t="shared" si="22"/>
        <v>21908319.5</v>
      </c>
      <c r="AS15" s="198">
        <v>4410320</v>
      </c>
      <c r="AT15" s="198">
        <v>10851237</v>
      </c>
      <c r="AU15" s="198">
        <f t="shared" si="35"/>
        <v>11057082.5</v>
      </c>
      <c r="AV15" s="201">
        <f t="shared" si="11"/>
        <v>0.5046978842900296</v>
      </c>
    </row>
    <row r="16" spans="2:48" x14ac:dyDescent="0.25">
      <c r="B16" s="204" t="s">
        <v>130</v>
      </c>
      <c r="C16" s="204">
        <v>3205649</v>
      </c>
      <c r="D16" s="204">
        <f t="shared" si="12"/>
        <v>1602824.5</v>
      </c>
      <c r="E16" s="199">
        <v>737553</v>
      </c>
      <c r="F16" s="199">
        <v>1096368</v>
      </c>
      <c r="G16" s="204">
        <f t="shared" si="30"/>
        <v>506456.5</v>
      </c>
      <c r="H16" s="205">
        <f t="shared" si="1"/>
        <v>0.31597751344579522</v>
      </c>
      <c r="J16" s="204" t="s">
        <v>130</v>
      </c>
      <c r="K16" s="204">
        <v>2378159</v>
      </c>
      <c r="L16" s="204">
        <f t="shared" si="14"/>
        <v>1189079.5</v>
      </c>
      <c r="M16" s="204">
        <v>314312</v>
      </c>
      <c r="N16" s="204">
        <v>314312</v>
      </c>
      <c r="O16" s="204">
        <f t="shared" si="31"/>
        <v>874767.5</v>
      </c>
      <c r="P16" s="206">
        <f t="shared" si="3"/>
        <v>0.73566780017652311</v>
      </c>
      <c r="R16" s="204" t="s">
        <v>130</v>
      </c>
      <c r="S16" s="204">
        <v>0</v>
      </c>
      <c r="T16" s="204">
        <f t="shared" si="16"/>
        <v>0</v>
      </c>
      <c r="U16" s="198">
        <v>0</v>
      </c>
      <c r="V16" s="204">
        <v>0</v>
      </c>
      <c r="W16" s="198">
        <f t="shared" si="32"/>
        <v>0</v>
      </c>
      <c r="X16" s="205" t="str">
        <f t="shared" si="5"/>
        <v>No Budget</v>
      </c>
      <c r="Z16" s="204" t="s">
        <v>130</v>
      </c>
      <c r="AA16" s="204">
        <v>0</v>
      </c>
      <c r="AB16" s="204">
        <f t="shared" si="18"/>
        <v>0</v>
      </c>
      <c r="AC16" s="204">
        <v>0</v>
      </c>
      <c r="AD16" s="204">
        <v>0</v>
      </c>
      <c r="AE16" s="204">
        <f t="shared" si="33"/>
        <v>0</v>
      </c>
      <c r="AF16" s="205" t="str">
        <f t="shared" si="7"/>
        <v>No Budget</v>
      </c>
      <c r="AH16" s="204" t="s">
        <v>130</v>
      </c>
      <c r="AI16" s="204">
        <v>0</v>
      </c>
      <c r="AJ16" s="204">
        <f t="shared" si="20"/>
        <v>0</v>
      </c>
      <c r="AK16" s="204">
        <v>0</v>
      </c>
      <c r="AL16" s="204">
        <v>0</v>
      </c>
      <c r="AM16" s="204">
        <f t="shared" si="34"/>
        <v>0</v>
      </c>
      <c r="AN16" s="207" t="str">
        <f t="shared" si="9"/>
        <v>No Budget</v>
      </c>
      <c r="AP16" s="204" t="s">
        <v>130</v>
      </c>
      <c r="AQ16" s="204">
        <v>5583808</v>
      </c>
      <c r="AR16" s="204">
        <f t="shared" si="22"/>
        <v>2791904</v>
      </c>
      <c r="AS16" s="204">
        <v>1051865</v>
      </c>
      <c r="AT16" s="204">
        <v>1410680</v>
      </c>
      <c r="AU16" s="204">
        <f t="shared" si="35"/>
        <v>1381224</v>
      </c>
      <c r="AV16" s="206">
        <f t="shared" si="11"/>
        <v>0.4947247469827043</v>
      </c>
    </row>
    <row r="17" spans="2:48" x14ac:dyDescent="0.25">
      <c r="B17" s="198" t="s">
        <v>131</v>
      </c>
      <c r="C17" s="198">
        <v>7468291</v>
      </c>
      <c r="D17" s="198">
        <f t="shared" si="12"/>
        <v>3734145.5</v>
      </c>
      <c r="E17" s="199">
        <v>3444287</v>
      </c>
      <c r="F17" s="199">
        <v>5998452</v>
      </c>
      <c r="G17" s="198">
        <f t="shared" si="30"/>
        <v>-2264306.5</v>
      </c>
      <c r="H17" s="200">
        <f t="shared" si="1"/>
        <v>-0.60637875519312245</v>
      </c>
      <c r="J17" s="198" t="s">
        <v>131</v>
      </c>
      <c r="K17" s="198">
        <v>8548243</v>
      </c>
      <c r="L17" s="198">
        <f t="shared" si="14"/>
        <v>4274121.5</v>
      </c>
      <c r="M17" s="198">
        <v>0</v>
      </c>
      <c r="N17" s="198">
        <v>0</v>
      </c>
      <c r="O17" s="198">
        <f t="shared" si="31"/>
        <v>4274121.5</v>
      </c>
      <c r="P17" s="201">
        <f t="shared" si="3"/>
        <v>1</v>
      </c>
      <c r="R17" s="198" t="s">
        <v>131</v>
      </c>
      <c r="S17" s="198">
        <v>2294290</v>
      </c>
      <c r="T17" s="198">
        <f t="shared" si="16"/>
        <v>1147145</v>
      </c>
      <c r="U17" s="198">
        <v>0</v>
      </c>
      <c r="V17" s="198">
        <v>0</v>
      </c>
      <c r="W17" s="198">
        <f t="shared" si="32"/>
        <v>1147145</v>
      </c>
      <c r="X17" s="200">
        <f t="shared" si="5"/>
        <v>1</v>
      </c>
      <c r="Z17" s="198" t="s">
        <v>131</v>
      </c>
      <c r="AA17" s="198">
        <v>5000000</v>
      </c>
      <c r="AB17" s="198">
        <f t="shared" si="18"/>
        <v>2500000</v>
      </c>
      <c r="AC17" s="198">
        <v>0</v>
      </c>
      <c r="AD17" s="198">
        <v>0</v>
      </c>
      <c r="AE17" s="198">
        <f t="shared" si="33"/>
        <v>2500000</v>
      </c>
      <c r="AF17" s="200">
        <f t="shared" si="7"/>
        <v>1</v>
      </c>
      <c r="AH17" s="198" t="s">
        <v>131</v>
      </c>
      <c r="AI17" s="198">
        <v>0</v>
      </c>
      <c r="AJ17" s="198">
        <f t="shared" si="20"/>
        <v>0</v>
      </c>
      <c r="AK17" s="198">
        <v>0</v>
      </c>
      <c r="AL17" s="198">
        <v>0</v>
      </c>
      <c r="AM17" s="198">
        <f t="shared" si="34"/>
        <v>0</v>
      </c>
      <c r="AN17" s="202" t="str">
        <f t="shared" si="9"/>
        <v>No Budget</v>
      </c>
      <c r="AP17" s="198" t="s">
        <v>131</v>
      </c>
      <c r="AQ17" s="198">
        <v>23310824</v>
      </c>
      <c r="AR17" s="198">
        <f t="shared" si="22"/>
        <v>11655412</v>
      </c>
      <c r="AS17" s="198">
        <v>3444287</v>
      </c>
      <c r="AT17" s="198">
        <v>5998452</v>
      </c>
      <c r="AU17" s="198">
        <f t="shared" si="35"/>
        <v>5656960</v>
      </c>
      <c r="AV17" s="201">
        <f t="shared" si="11"/>
        <v>0.48535049640458872</v>
      </c>
    </row>
    <row r="18" spans="2:48" x14ac:dyDescent="0.25">
      <c r="B18" s="198" t="s">
        <v>132</v>
      </c>
      <c r="C18" s="198">
        <v>8726707</v>
      </c>
      <c r="D18" s="198">
        <f t="shared" si="12"/>
        <v>4363353.5</v>
      </c>
      <c r="E18" s="199">
        <v>2394695</v>
      </c>
      <c r="F18" s="199">
        <v>4062288</v>
      </c>
      <c r="G18" s="198">
        <f t="shared" si="30"/>
        <v>301065.5</v>
      </c>
      <c r="H18" s="200">
        <f t="shared" si="1"/>
        <v>6.8998649777057941E-2</v>
      </c>
      <c r="J18" s="198" t="s">
        <v>132</v>
      </c>
      <c r="K18" s="198">
        <v>6569839</v>
      </c>
      <c r="L18" s="198">
        <f t="shared" si="14"/>
        <v>3284919.5</v>
      </c>
      <c r="M18" s="198">
        <v>271974</v>
      </c>
      <c r="N18" s="198">
        <v>558974</v>
      </c>
      <c r="O18" s="198">
        <f t="shared" si="31"/>
        <v>2725945.5</v>
      </c>
      <c r="P18" s="201">
        <f t="shared" si="3"/>
        <v>0.8298363171456713</v>
      </c>
      <c r="R18" s="198" t="s">
        <v>132</v>
      </c>
      <c r="S18" s="198">
        <v>0</v>
      </c>
      <c r="T18" s="198">
        <f t="shared" si="16"/>
        <v>0</v>
      </c>
      <c r="U18" s="198">
        <v>0</v>
      </c>
      <c r="V18" s="198">
        <v>0</v>
      </c>
      <c r="W18" s="198">
        <f t="shared" si="32"/>
        <v>0</v>
      </c>
      <c r="X18" s="200" t="str">
        <f t="shared" si="5"/>
        <v>No Budget</v>
      </c>
      <c r="Z18" s="198" t="s">
        <v>132</v>
      </c>
      <c r="AA18" s="198">
        <v>0</v>
      </c>
      <c r="AB18" s="198">
        <f t="shared" si="18"/>
        <v>0</v>
      </c>
      <c r="AC18" s="198">
        <v>0</v>
      </c>
      <c r="AD18" s="198">
        <v>0</v>
      </c>
      <c r="AE18" s="198">
        <f t="shared" si="33"/>
        <v>0</v>
      </c>
      <c r="AF18" s="200" t="str">
        <f t="shared" si="7"/>
        <v>No Budget</v>
      </c>
      <c r="AH18" s="198" t="s">
        <v>132</v>
      </c>
      <c r="AI18" s="198">
        <v>0</v>
      </c>
      <c r="AJ18" s="198">
        <f t="shared" si="20"/>
        <v>0</v>
      </c>
      <c r="AK18" s="198">
        <v>0</v>
      </c>
      <c r="AL18" s="198">
        <v>0</v>
      </c>
      <c r="AM18" s="198">
        <f t="shared" si="34"/>
        <v>0</v>
      </c>
      <c r="AN18" s="202" t="str">
        <f t="shared" si="9"/>
        <v>No Budget</v>
      </c>
      <c r="AP18" s="198" t="s">
        <v>132</v>
      </c>
      <c r="AQ18" s="198">
        <v>15296546</v>
      </c>
      <c r="AR18" s="198">
        <f t="shared" si="22"/>
        <v>7648273</v>
      </c>
      <c r="AS18" s="198">
        <v>2666669</v>
      </c>
      <c r="AT18" s="198">
        <v>4621262</v>
      </c>
      <c r="AU18" s="198">
        <f t="shared" si="35"/>
        <v>3027011</v>
      </c>
      <c r="AV18" s="201">
        <f t="shared" si="11"/>
        <v>0.39577705973623067</v>
      </c>
    </row>
    <row r="19" spans="2:48" x14ac:dyDescent="0.25">
      <c r="B19" s="198" t="s">
        <v>133</v>
      </c>
      <c r="C19" s="198">
        <v>2138392</v>
      </c>
      <c r="D19" s="198">
        <f t="shared" si="12"/>
        <v>1069196</v>
      </c>
      <c r="E19" s="199">
        <v>472062</v>
      </c>
      <c r="F19" s="199">
        <v>907149</v>
      </c>
      <c r="G19" s="198">
        <f t="shared" si="30"/>
        <v>162047</v>
      </c>
      <c r="H19" s="200">
        <f t="shared" si="1"/>
        <v>0.15155967661682235</v>
      </c>
      <c r="J19" s="198" t="s">
        <v>133</v>
      </c>
      <c r="K19" s="198">
        <v>470897</v>
      </c>
      <c r="L19" s="198">
        <f t="shared" si="14"/>
        <v>235448.5</v>
      </c>
      <c r="M19" s="198">
        <v>22662</v>
      </c>
      <c r="N19" s="198">
        <v>22662</v>
      </c>
      <c r="O19" s="198">
        <f t="shared" si="31"/>
        <v>212786.5</v>
      </c>
      <c r="P19" s="201">
        <f t="shared" si="3"/>
        <v>0.90374965225941128</v>
      </c>
      <c r="R19" s="198" t="s">
        <v>133</v>
      </c>
      <c r="S19" s="198">
        <v>0</v>
      </c>
      <c r="T19" s="198">
        <f t="shared" si="16"/>
        <v>0</v>
      </c>
      <c r="U19" s="198">
        <v>0</v>
      </c>
      <c r="V19" s="198">
        <v>0</v>
      </c>
      <c r="W19" s="198">
        <f t="shared" si="32"/>
        <v>0</v>
      </c>
      <c r="X19" s="200" t="str">
        <f t="shared" si="5"/>
        <v>No Budget</v>
      </c>
      <c r="Z19" s="198" t="s">
        <v>133</v>
      </c>
      <c r="AA19" s="198">
        <v>0</v>
      </c>
      <c r="AB19" s="198">
        <f t="shared" si="18"/>
        <v>0</v>
      </c>
      <c r="AC19" s="198">
        <v>0</v>
      </c>
      <c r="AD19" s="198">
        <v>0</v>
      </c>
      <c r="AE19" s="198">
        <f t="shared" si="33"/>
        <v>0</v>
      </c>
      <c r="AF19" s="200" t="str">
        <f t="shared" si="7"/>
        <v>No Budget</v>
      </c>
      <c r="AH19" s="198" t="s">
        <v>133</v>
      </c>
      <c r="AI19" s="198">
        <v>0</v>
      </c>
      <c r="AJ19" s="198">
        <f t="shared" si="20"/>
        <v>0</v>
      </c>
      <c r="AK19" s="198">
        <v>0</v>
      </c>
      <c r="AL19" s="198">
        <v>0</v>
      </c>
      <c r="AM19" s="198">
        <f t="shared" si="34"/>
        <v>0</v>
      </c>
      <c r="AN19" s="202" t="str">
        <f t="shared" si="9"/>
        <v>No Budget</v>
      </c>
      <c r="AP19" s="198" t="s">
        <v>133</v>
      </c>
      <c r="AQ19" s="198">
        <v>2609289</v>
      </c>
      <c r="AR19" s="198">
        <f t="shared" si="22"/>
        <v>1304644.5</v>
      </c>
      <c r="AS19" s="198">
        <v>494724</v>
      </c>
      <c r="AT19" s="198">
        <v>929811</v>
      </c>
      <c r="AU19" s="198">
        <f t="shared" si="35"/>
        <v>374833.5</v>
      </c>
      <c r="AV19" s="201">
        <f t="shared" si="11"/>
        <v>0.28730700202239001</v>
      </c>
    </row>
    <row r="20" spans="2:48" x14ac:dyDescent="0.25">
      <c r="B20" s="198" t="s">
        <v>134</v>
      </c>
      <c r="C20" s="198">
        <v>12166795</v>
      </c>
      <c r="D20" s="198">
        <f t="shared" si="12"/>
        <v>6083397.5</v>
      </c>
      <c r="E20" s="199">
        <v>4835583</v>
      </c>
      <c r="F20" s="199">
        <v>8448477</v>
      </c>
      <c r="G20" s="198">
        <f t="shared" si="30"/>
        <v>-2365079.5</v>
      </c>
      <c r="H20" s="200">
        <f t="shared" si="1"/>
        <v>-0.38877609099191696</v>
      </c>
      <c r="J20" s="198" t="s">
        <v>134</v>
      </c>
      <c r="K20" s="198">
        <v>24069177</v>
      </c>
      <c r="L20" s="198">
        <f t="shared" si="14"/>
        <v>12034588.5</v>
      </c>
      <c r="M20" s="198">
        <v>2797092</v>
      </c>
      <c r="N20" s="198">
        <v>4467378</v>
      </c>
      <c r="O20" s="198">
        <f t="shared" si="31"/>
        <v>7567210.5</v>
      </c>
      <c r="P20" s="201">
        <f t="shared" si="3"/>
        <v>0.62878847083138734</v>
      </c>
      <c r="R20" s="198" t="s">
        <v>134</v>
      </c>
      <c r="S20" s="198">
        <v>0</v>
      </c>
      <c r="T20" s="198">
        <f t="shared" si="16"/>
        <v>0</v>
      </c>
      <c r="U20" s="198">
        <v>0</v>
      </c>
      <c r="V20" s="198">
        <v>0</v>
      </c>
      <c r="W20" s="198">
        <f t="shared" si="32"/>
        <v>0</v>
      </c>
      <c r="X20" s="200" t="str">
        <f t="shared" si="5"/>
        <v>No Budget</v>
      </c>
      <c r="Z20" s="198" t="s">
        <v>134</v>
      </c>
      <c r="AA20" s="198">
        <v>4000000</v>
      </c>
      <c r="AB20" s="198">
        <f t="shared" si="18"/>
        <v>2000000</v>
      </c>
      <c r="AC20" s="198">
        <v>0</v>
      </c>
      <c r="AD20" s="198">
        <v>0</v>
      </c>
      <c r="AE20" s="198">
        <f t="shared" si="33"/>
        <v>2000000</v>
      </c>
      <c r="AF20" s="200">
        <f t="shared" si="7"/>
        <v>1</v>
      </c>
      <c r="AH20" s="198" t="s">
        <v>134</v>
      </c>
      <c r="AI20" s="198">
        <v>0</v>
      </c>
      <c r="AJ20" s="198">
        <f t="shared" si="20"/>
        <v>0</v>
      </c>
      <c r="AK20" s="198">
        <v>0</v>
      </c>
      <c r="AL20" s="198">
        <v>0</v>
      </c>
      <c r="AM20" s="198">
        <f t="shared" si="34"/>
        <v>0</v>
      </c>
      <c r="AN20" s="202" t="str">
        <f t="shared" si="9"/>
        <v>No Budget</v>
      </c>
      <c r="AP20" s="198" t="s">
        <v>134</v>
      </c>
      <c r="AQ20" s="198">
        <v>40235972</v>
      </c>
      <c r="AR20" s="198">
        <f t="shared" si="22"/>
        <v>20117986</v>
      </c>
      <c r="AS20" s="198">
        <v>7632675</v>
      </c>
      <c r="AT20" s="198">
        <v>12915855</v>
      </c>
      <c r="AU20" s="198">
        <f t="shared" si="35"/>
        <v>7202131</v>
      </c>
      <c r="AV20" s="201">
        <f t="shared" si="11"/>
        <v>0.35799463226587391</v>
      </c>
    </row>
    <row r="21" spans="2:48" x14ac:dyDescent="0.25">
      <c r="B21" s="198" t="s">
        <v>135</v>
      </c>
      <c r="C21" s="198">
        <v>8719078</v>
      </c>
      <c r="D21" s="198">
        <f t="shared" si="12"/>
        <v>4359539</v>
      </c>
      <c r="E21" s="199">
        <v>2150108</v>
      </c>
      <c r="F21" s="199">
        <v>3515088</v>
      </c>
      <c r="G21" s="198">
        <f t="shared" si="30"/>
        <v>844451</v>
      </c>
      <c r="H21" s="200">
        <f t="shared" si="1"/>
        <v>0.19370190288468575</v>
      </c>
      <c r="J21" s="198" t="s">
        <v>135</v>
      </c>
      <c r="K21" s="198">
        <v>7816898</v>
      </c>
      <c r="L21" s="198">
        <f t="shared" si="14"/>
        <v>3908449</v>
      </c>
      <c r="M21" s="198">
        <v>160351</v>
      </c>
      <c r="N21" s="198">
        <v>404317</v>
      </c>
      <c r="O21" s="198">
        <f t="shared" si="31"/>
        <v>3504132</v>
      </c>
      <c r="P21" s="201">
        <f t="shared" si="3"/>
        <v>0.89655308282134427</v>
      </c>
      <c r="R21" s="198" t="s">
        <v>135</v>
      </c>
      <c r="S21" s="198">
        <v>24543290</v>
      </c>
      <c r="T21" s="198">
        <f t="shared" si="16"/>
        <v>12271645</v>
      </c>
      <c r="U21" s="198">
        <v>8181121</v>
      </c>
      <c r="V21" s="198">
        <v>14317231</v>
      </c>
      <c r="W21" s="198">
        <f t="shared" si="32"/>
        <v>-2045586</v>
      </c>
      <c r="X21" s="200">
        <f t="shared" si="5"/>
        <v>-0.16669207754950538</v>
      </c>
      <c r="Z21" s="198" t="s">
        <v>135</v>
      </c>
      <c r="AA21" s="198">
        <v>5000000</v>
      </c>
      <c r="AB21" s="198">
        <f t="shared" si="18"/>
        <v>2500000</v>
      </c>
      <c r="AC21" s="198">
        <v>0</v>
      </c>
      <c r="AD21" s="198">
        <v>0</v>
      </c>
      <c r="AE21" s="198">
        <f t="shared" si="33"/>
        <v>2500000</v>
      </c>
      <c r="AF21" s="200">
        <f t="shared" si="7"/>
        <v>1</v>
      </c>
      <c r="AH21" s="198" t="s">
        <v>135</v>
      </c>
      <c r="AI21" s="198">
        <v>0</v>
      </c>
      <c r="AJ21" s="198">
        <f t="shared" si="20"/>
        <v>0</v>
      </c>
      <c r="AK21" s="198">
        <v>0</v>
      </c>
      <c r="AL21" s="198">
        <v>0</v>
      </c>
      <c r="AM21" s="198">
        <f t="shared" si="34"/>
        <v>0</v>
      </c>
      <c r="AN21" s="202" t="str">
        <f t="shared" si="9"/>
        <v>No Budget</v>
      </c>
      <c r="AP21" s="198" t="s">
        <v>135</v>
      </c>
      <c r="AQ21" s="198">
        <v>46079266</v>
      </c>
      <c r="AR21" s="198">
        <f t="shared" si="22"/>
        <v>23039633</v>
      </c>
      <c r="AS21" s="198">
        <v>10491580</v>
      </c>
      <c r="AT21" s="198">
        <v>18236636</v>
      </c>
      <c r="AU21" s="198">
        <f t="shared" si="35"/>
        <v>4802997</v>
      </c>
      <c r="AV21" s="201">
        <f t="shared" si="11"/>
        <v>0.20846673208726893</v>
      </c>
    </row>
    <row r="22" spans="2:48" x14ac:dyDescent="0.25">
      <c r="B22" s="198" t="s">
        <v>136</v>
      </c>
      <c r="C22" s="198">
        <v>11612524</v>
      </c>
      <c r="D22" s="198">
        <f t="shared" si="12"/>
        <v>5806262</v>
      </c>
      <c r="E22" s="199">
        <v>3593665</v>
      </c>
      <c r="F22" s="199">
        <v>4599195</v>
      </c>
      <c r="G22" s="198">
        <f t="shared" si="30"/>
        <v>1207067</v>
      </c>
      <c r="H22" s="200">
        <f t="shared" si="1"/>
        <v>0.2078905498925126</v>
      </c>
      <c r="J22" s="198" t="s">
        <v>136</v>
      </c>
      <c r="K22" s="198">
        <v>21477243</v>
      </c>
      <c r="L22" s="198">
        <f t="shared" si="14"/>
        <v>10738621.5</v>
      </c>
      <c r="M22" s="198">
        <v>307563</v>
      </c>
      <c r="N22" s="198">
        <v>659276</v>
      </c>
      <c r="O22" s="198">
        <f t="shared" si="31"/>
        <v>10079345.5</v>
      </c>
      <c r="P22" s="201">
        <f t="shared" si="3"/>
        <v>0.93860701766981913</v>
      </c>
      <c r="R22" s="198" t="s">
        <v>136</v>
      </c>
      <c r="S22" s="198">
        <v>0</v>
      </c>
      <c r="T22" s="198">
        <f t="shared" si="16"/>
        <v>0</v>
      </c>
      <c r="U22" s="198">
        <v>0</v>
      </c>
      <c r="V22" s="198">
        <v>0</v>
      </c>
      <c r="W22" s="198">
        <f t="shared" si="32"/>
        <v>0</v>
      </c>
      <c r="X22" s="200" t="str">
        <f t="shared" si="5"/>
        <v>No Budget</v>
      </c>
      <c r="Z22" s="198" t="s">
        <v>136</v>
      </c>
      <c r="AA22" s="198">
        <v>0</v>
      </c>
      <c r="AB22" s="198">
        <f t="shared" si="18"/>
        <v>0</v>
      </c>
      <c r="AC22" s="198">
        <v>0</v>
      </c>
      <c r="AD22" s="198">
        <v>0</v>
      </c>
      <c r="AE22" s="198">
        <f t="shared" si="33"/>
        <v>0</v>
      </c>
      <c r="AF22" s="200" t="str">
        <f t="shared" si="7"/>
        <v>No Budget</v>
      </c>
      <c r="AH22" s="198" t="s">
        <v>136</v>
      </c>
      <c r="AI22" s="198">
        <v>0</v>
      </c>
      <c r="AJ22" s="198">
        <f t="shared" si="20"/>
        <v>0</v>
      </c>
      <c r="AK22" s="198">
        <v>74055212</v>
      </c>
      <c r="AL22" s="198">
        <v>74055212</v>
      </c>
      <c r="AM22" s="198">
        <f t="shared" si="34"/>
        <v>-74055212</v>
      </c>
      <c r="AN22" s="202" t="str">
        <f t="shared" si="9"/>
        <v>No Budget</v>
      </c>
      <c r="AP22" s="198" t="s">
        <v>136</v>
      </c>
      <c r="AQ22" s="198">
        <v>33089767</v>
      </c>
      <c r="AR22" s="198">
        <f t="shared" si="22"/>
        <v>16544883.5</v>
      </c>
      <c r="AS22" s="198">
        <v>77956440</v>
      </c>
      <c r="AT22" s="198">
        <v>79313683</v>
      </c>
      <c r="AU22" s="198">
        <f t="shared" si="35"/>
        <v>-62768799.5</v>
      </c>
      <c r="AV22" s="201">
        <f t="shared" si="11"/>
        <v>-3.7938495910231098</v>
      </c>
    </row>
    <row r="23" spans="2:48" x14ac:dyDescent="0.25">
      <c r="B23" s="198" t="s">
        <v>137</v>
      </c>
      <c r="C23" s="198">
        <v>3261753</v>
      </c>
      <c r="D23" s="198">
        <f t="shared" si="12"/>
        <v>1630876.5</v>
      </c>
      <c r="E23" s="199">
        <v>678579</v>
      </c>
      <c r="F23" s="199">
        <v>1068299</v>
      </c>
      <c r="G23" s="198">
        <f t="shared" si="30"/>
        <v>562577.5</v>
      </c>
      <c r="H23" s="200">
        <f t="shared" si="1"/>
        <v>0.34495407837442016</v>
      </c>
      <c r="J23" s="198" t="s">
        <v>137</v>
      </c>
      <c r="K23" s="198">
        <v>1187249</v>
      </c>
      <c r="L23" s="198">
        <f t="shared" si="14"/>
        <v>593624.5</v>
      </c>
      <c r="M23" s="198">
        <v>0</v>
      </c>
      <c r="N23" s="198">
        <v>0</v>
      </c>
      <c r="O23" s="198">
        <f t="shared" si="31"/>
        <v>593624.5</v>
      </c>
      <c r="P23" s="201">
        <f t="shared" si="3"/>
        <v>1</v>
      </c>
      <c r="R23" s="198" t="s">
        <v>137</v>
      </c>
      <c r="S23" s="198">
        <v>0</v>
      </c>
      <c r="T23" s="198">
        <f t="shared" si="16"/>
        <v>0</v>
      </c>
      <c r="U23" s="198">
        <v>0</v>
      </c>
      <c r="V23" s="198">
        <v>0</v>
      </c>
      <c r="W23" s="198">
        <f t="shared" si="32"/>
        <v>0</v>
      </c>
      <c r="X23" s="200" t="str">
        <f t="shared" si="5"/>
        <v>No Budget</v>
      </c>
      <c r="Z23" s="198" t="s">
        <v>137</v>
      </c>
      <c r="AA23" s="198">
        <v>0</v>
      </c>
      <c r="AB23" s="198">
        <f t="shared" si="18"/>
        <v>0</v>
      </c>
      <c r="AC23" s="198">
        <v>0</v>
      </c>
      <c r="AD23" s="198">
        <v>0</v>
      </c>
      <c r="AE23" s="198">
        <f t="shared" si="33"/>
        <v>0</v>
      </c>
      <c r="AF23" s="200" t="str">
        <f t="shared" si="7"/>
        <v>No Budget</v>
      </c>
      <c r="AH23" s="198" t="s">
        <v>137</v>
      </c>
      <c r="AI23" s="198">
        <v>0</v>
      </c>
      <c r="AJ23" s="198">
        <f t="shared" si="20"/>
        <v>0</v>
      </c>
      <c r="AK23" s="198">
        <v>0</v>
      </c>
      <c r="AL23" s="198">
        <v>0</v>
      </c>
      <c r="AM23" s="198">
        <f t="shared" si="34"/>
        <v>0</v>
      </c>
      <c r="AN23" s="202" t="str">
        <f t="shared" si="9"/>
        <v>No Budget</v>
      </c>
      <c r="AP23" s="198" t="s">
        <v>137</v>
      </c>
      <c r="AQ23" s="198">
        <v>4449002</v>
      </c>
      <c r="AR23" s="198">
        <f t="shared" si="22"/>
        <v>2224501</v>
      </c>
      <c r="AS23" s="198">
        <v>678579</v>
      </c>
      <c r="AT23" s="198">
        <v>1068299</v>
      </c>
      <c r="AU23" s="198">
        <f t="shared" si="35"/>
        <v>1156202</v>
      </c>
      <c r="AV23" s="201">
        <f t="shared" si="11"/>
        <v>0.5197579142468356</v>
      </c>
    </row>
    <row r="24" spans="2:48" x14ac:dyDescent="0.25">
      <c r="B24" s="198" t="s">
        <v>138</v>
      </c>
      <c r="C24" s="198">
        <v>8345363</v>
      </c>
      <c r="D24" s="198">
        <f t="shared" si="12"/>
        <v>4172681.5</v>
      </c>
      <c r="E24" s="199">
        <v>2064603</v>
      </c>
      <c r="F24" s="199">
        <v>3346228</v>
      </c>
      <c r="G24" s="198">
        <f t="shared" si="30"/>
        <v>826453.5</v>
      </c>
      <c r="H24" s="200">
        <f t="shared" si="1"/>
        <v>0.19806292428501912</v>
      </c>
      <c r="J24" s="198" t="s">
        <v>138</v>
      </c>
      <c r="K24" s="198">
        <v>24942554</v>
      </c>
      <c r="L24" s="198">
        <f t="shared" si="14"/>
        <v>12471277</v>
      </c>
      <c r="M24" s="198">
        <v>1673130</v>
      </c>
      <c r="N24" s="198">
        <v>4067267</v>
      </c>
      <c r="O24" s="198">
        <f t="shared" si="31"/>
        <v>8404010</v>
      </c>
      <c r="P24" s="201">
        <f t="shared" si="3"/>
        <v>0.67386924370295043</v>
      </c>
      <c r="R24" s="198" t="s">
        <v>138</v>
      </c>
      <c r="S24" s="198">
        <v>0</v>
      </c>
      <c r="T24" s="198">
        <f t="shared" si="16"/>
        <v>0</v>
      </c>
      <c r="U24" s="198">
        <v>0</v>
      </c>
      <c r="V24" s="198">
        <v>0</v>
      </c>
      <c r="W24" s="198">
        <f t="shared" si="32"/>
        <v>0</v>
      </c>
      <c r="X24" s="200" t="str">
        <f t="shared" si="5"/>
        <v>No Budget</v>
      </c>
      <c r="Z24" s="198" t="s">
        <v>138</v>
      </c>
      <c r="AA24" s="198">
        <v>0</v>
      </c>
      <c r="AB24" s="198">
        <f t="shared" si="18"/>
        <v>0</v>
      </c>
      <c r="AC24" s="198">
        <v>0</v>
      </c>
      <c r="AD24" s="198">
        <v>0</v>
      </c>
      <c r="AE24" s="198">
        <f t="shared" si="33"/>
        <v>0</v>
      </c>
      <c r="AF24" s="200" t="str">
        <f t="shared" si="7"/>
        <v>No Budget</v>
      </c>
      <c r="AH24" s="198" t="s">
        <v>138</v>
      </c>
      <c r="AI24" s="198">
        <v>0</v>
      </c>
      <c r="AJ24" s="198">
        <f t="shared" si="20"/>
        <v>0</v>
      </c>
      <c r="AK24" s="198">
        <v>0</v>
      </c>
      <c r="AL24" s="198">
        <v>0</v>
      </c>
      <c r="AM24" s="198">
        <f t="shared" si="34"/>
        <v>0</v>
      </c>
      <c r="AN24" s="202" t="str">
        <f t="shared" si="9"/>
        <v>No Budget</v>
      </c>
      <c r="AP24" s="198" t="s">
        <v>138</v>
      </c>
      <c r="AQ24" s="198">
        <v>33287917</v>
      </c>
      <c r="AR24" s="198">
        <f t="shared" si="22"/>
        <v>16643958.5</v>
      </c>
      <c r="AS24" s="198">
        <v>3737733</v>
      </c>
      <c r="AT24" s="198">
        <v>7413495</v>
      </c>
      <c r="AU24" s="198">
        <f t="shared" si="35"/>
        <v>9230463.5</v>
      </c>
      <c r="AV24" s="201">
        <f t="shared" si="11"/>
        <v>0.55458342436986974</v>
      </c>
    </row>
    <row r="25" spans="2:48" x14ac:dyDescent="0.25">
      <c r="B25" s="198" t="s">
        <v>139</v>
      </c>
      <c r="C25" s="198">
        <v>12617801</v>
      </c>
      <c r="D25" s="198">
        <f t="shared" si="12"/>
        <v>6308900.5</v>
      </c>
      <c r="E25" s="199">
        <v>2863908</v>
      </c>
      <c r="F25" s="199">
        <v>4892412</v>
      </c>
      <c r="G25" s="198">
        <f t="shared" si="30"/>
        <v>1416488.5</v>
      </c>
      <c r="H25" s="200">
        <f t="shared" si="1"/>
        <v>0.22452224440692956</v>
      </c>
      <c r="J25" s="198" t="s">
        <v>139</v>
      </c>
      <c r="K25" s="198">
        <v>3203860</v>
      </c>
      <c r="L25" s="198">
        <f t="shared" si="14"/>
        <v>1601930</v>
      </c>
      <c r="M25" s="198">
        <v>0</v>
      </c>
      <c r="N25" s="198">
        <v>0</v>
      </c>
      <c r="O25" s="198">
        <f t="shared" si="31"/>
        <v>1601930</v>
      </c>
      <c r="P25" s="201">
        <f t="shared" si="3"/>
        <v>1</v>
      </c>
      <c r="R25" s="198" t="s">
        <v>139</v>
      </c>
      <c r="S25" s="198">
        <v>0</v>
      </c>
      <c r="T25" s="198">
        <f t="shared" si="16"/>
        <v>0</v>
      </c>
      <c r="U25" s="198">
        <v>0</v>
      </c>
      <c r="V25" s="198">
        <v>0</v>
      </c>
      <c r="W25" s="198">
        <f t="shared" si="32"/>
        <v>0</v>
      </c>
      <c r="X25" s="200" t="str">
        <f t="shared" si="5"/>
        <v>No Budget</v>
      </c>
      <c r="Z25" s="198" t="s">
        <v>139</v>
      </c>
      <c r="AA25" s="198">
        <v>0</v>
      </c>
      <c r="AB25" s="198">
        <f t="shared" si="18"/>
        <v>0</v>
      </c>
      <c r="AC25" s="198">
        <v>0</v>
      </c>
      <c r="AD25" s="198">
        <v>0</v>
      </c>
      <c r="AE25" s="198">
        <f t="shared" si="33"/>
        <v>0</v>
      </c>
      <c r="AF25" s="200" t="str">
        <f t="shared" si="7"/>
        <v>No Budget</v>
      </c>
      <c r="AH25" s="198" t="s">
        <v>139</v>
      </c>
      <c r="AI25" s="198">
        <v>0</v>
      </c>
      <c r="AJ25" s="198">
        <f t="shared" si="20"/>
        <v>0</v>
      </c>
      <c r="AK25" s="198">
        <v>0</v>
      </c>
      <c r="AL25" s="198">
        <v>0</v>
      </c>
      <c r="AM25" s="198">
        <f t="shared" si="34"/>
        <v>0</v>
      </c>
      <c r="AN25" s="202" t="str">
        <f t="shared" si="9"/>
        <v>No Budget</v>
      </c>
      <c r="AP25" s="198" t="s">
        <v>139</v>
      </c>
      <c r="AQ25" s="198">
        <v>15821661</v>
      </c>
      <c r="AR25" s="198">
        <f t="shared" si="22"/>
        <v>7910830.5</v>
      </c>
      <c r="AS25" s="198">
        <v>2863908</v>
      </c>
      <c r="AT25" s="198">
        <v>4892412</v>
      </c>
      <c r="AU25" s="198">
        <f t="shared" si="35"/>
        <v>3018418.5</v>
      </c>
      <c r="AV25" s="201">
        <f t="shared" si="11"/>
        <v>0.38155519828164691</v>
      </c>
    </row>
    <row r="26" spans="2:48" x14ac:dyDescent="0.25">
      <c r="B26" s="195" t="s">
        <v>97</v>
      </c>
      <c r="C26" s="195">
        <f t="shared" ref="C26:G26" si="36">SUM(C27:C28)</f>
        <v>110273257</v>
      </c>
      <c r="D26" s="195">
        <f t="shared" si="36"/>
        <v>55136628.5</v>
      </c>
      <c r="E26" s="195">
        <v>49030364</v>
      </c>
      <c r="F26" s="195">
        <f t="shared" si="36"/>
        <v>82555484</v>
      </c>
      <c r="G26" s="195">
        <f t="shared" si="36"/>
        <v>-27418855.5</v>
      </c>
      <c r="H26" s="197">
        <f t="shared" si="1"/>
        <v>-0.49728930197463922</v>
      </c>
      <c r="J26" s="195" t="s">
        <v>97</v>
      </c>
      <c r="K26" s="195">
        <f t="shared" ref="K26:O26" si="37">SUM(K27:K28)</f>
        <v>158272070</v>
      </c>
      <c r="L26" s="195">
        <f t="shared" si="37"/>
        <v>79136035</v>
      </c>
      <c r="M26" s="195">
        <v>19260070</v>
      </c>
      <c r="N26" s="195">
        <f t="shared" si="37"/>
        <v>28690380</v>
      </c>
      <c r="O26" s="195">
        <f t="shared" si="37"/>
        <v>50445655</v>
      </c>
      <c r="P26" s="196">
        <f t="shared" si="3"/>
        <v>0.63745492176857232</v>
      </c>
      <c r="R26" s="195" t="s">
        <v>97</v>
      </c>
      <c r="S26" s="195">
        <f t="shared" ref="S26:W26" si="38">SUM(S27:S28)</f>
        <v>335098573</v>
      </c>
      <c r="T26" s="195">
        <f t="shared" si="38"/>
        <v>167549286.5</v>
      </c>
      <c r="U26" s="195">
        <v>98182416</v>
      </c>
      <c r="V26" s="195">
        <f t="shared" si="38"/>
        <v>177594954</v>
      </c>
      <c r="W26" s="195">
        <f t="shared" si="38"/>
        <v>-10045667.5</v>
      </c>
      <c r="X26" s="197">
        <f t="shared" si="5"/>
        <v>-5.9956492264740265E-2</v>
      </c>
      <c r="Z26" s="195" t="s">
        <v>97</v>
      </c>
      <c r="AA26" s="195">
        <f t="shared" ref="AA26:AE26" si="39">SUM(AA27:AA28)</f>
        <v>0</v>
      </c>
      <c r="AB26" s="195">
        <f t="shared" si="39"/>
        <v>0</v>
      </c>
      <c r="AC26" s="195">
        <v>0</v>
      </c>
      <c r="AD26" s="195">
        <f t="shared" si="39"/>
        <v>0</v>
      </c>
      <c r="AE26" s="195">
        <f t="shared" si="39"/>
        <v>0</v>
      </c>
      <c r="AF26" s="197" t="str">
        <f t="shared" si="7"/>
        <v>No Budget</v>
      </c>
      <c r="AH26" s="195" t="s">
        <v>97</v>
      </c>
      <c r="AI26" s="195">
        <f t="shared" ref="AI26:AM26" si="40">SUM(AI27:AI28)</f>
        <v>0</v>
      </c>
      <c r="AJ26" s="195">
        <f t="shared" si="40"/>
        <v>0</v>
      </c>
      <c r="AK26" s="195">
        <v>0</v>
      </c>
      <c r="AL26" s="195">
        <f t="shared" si="40"/>
        <v>0</v>
      </c>
      <c r="AM26" s="195">
        <f t="shared" si="40"/>
        <v>0</v>
      </c>
      <c r="AN26" s="203" t="str">
        <f t="shared" si="9"/>
        <v>No Budget</v>
      </c>
      <c r="AP26" s="195" t="s">
        <v>97</v>
      </c>
      <c r="AQ26" s="195">
        <f t="shared" ref="AQ26:AU26" si="41">SUM(AQ27:AQ28)</f>
        <v>603643900</v>
      </c>
      <c r="AR26" s="195">
        <f t="shared" si="41"/>
        <v>301821950</v>
      </c>
      <c r="AS26" s="195">
        <v>166472850</v>
      </c>
      <c r="AT26" s="195">
        <v>288840818</v>
      </c>
      <c r="AU26" s="195">
        <f t="shared" si="41"/>
        <v>12981132</v>
      </c>
      <c r="AV26" s="196">
        <f t="shared" si="11"/>
        <v>4.3009237731053029E-2</v>
      </c>
    </row>
    <row r="27" spans="2:48" x14ac:dyDescent="0.25">
      <c r="B27" s="198" t="s">
        <v>140</v>
      </c>
      <c r="C27" s="198">
        <v>19656758</v>
      </c>
      <c r="D27" s="198">
        <f t="shared" si="12"/>
        <v>9828379</v>
      </c>
      <c r="E27" s="199">
        <v>8409562</v>
      </c>
      <c r="F27" s="199">
        <v>14909279</v>
      </c>
      <c r="G27" s="198">
        <f>D27-F27</f>
        <v>-5080900</v>
      </c>
      <c r="H27" s="200">
        <f t="shared" si="1"/>
        <v>-0.51696215622128527</v>
      </c>
      <c r="J27" s="198" t="s">
        <v>140</v>
      </c>
      <c r="K27" s="198">
        <v>82231770</v>
      </c>
      <c r="L27" s="198">
        <f t="shared" si="14"/>
        <v>41115885</v>
      </c>
      <c r="M27" s="198">
        <v>574048</v>
      </c>
      <c r="N27" s="198">
        <v>7707006</v>
      </c>
      <c r="O27" s="198">
        <f>L27-N27</f>
        <v>33408879</v>
      </c>
      <c r="P27" s="201">
        <f t="shared" si="3"/>
        <v>0.81255405301381689</v>
      </c>
      <c r="R27" s="198" t="s">
        <v>140</v>
      </c>
      <c r="S27" s="198">
        <v>335098573</v>
      </c>
      <c r="T27" s="198">
        <f t="shared" si="16"/>
        <v>167549286.5</v>
      </c>
      <c r="U27" s="198">
        <v>98182416</v>
      </c>
      <c r="V27" s="198">
        <v>177594954</v>
      </c>
      <c r="W27" s="198">
        <f>T27-V27</f>
        <v>-10045667.5</v>
      </c>
      <c r="X27" s="200">
        <f t="shared" si="5"/>
        <v>-5.9956492264740265E-2</v>
      </c>
      <c r="Z27" s="198" t="s">
        <v>140</v>
      </c>
      <c r="AA27" s="198">
        <v>0</v>
      </c>
      <c r="AB27" s="198">
        <f t="shared" si="18"/>
        <v>0</v>
      </c>
      <c r="AC27" s="198">
        <v>0</v>
      </c>
      <c r="AD27" s="198">
        <v>0</v>
      </c>
      <c r="AE27" s="198">
        <f>AB27-AD27</f>
        <v>0</v>
      </c>
      <c r="AF27" s="200" t="str">
        <f t="shared" si="7"/>
        <v>No Budget</v>
      </c>
      <c r="AH27" s="198" t="s">
        <v>140</v>
      </c>
      <c r="AI27" s="198">
        <v>0</v>
      </c>
      <c r="AJ27" s="198">
        <f t="shared" si="20"/>
        <v>0</v>
      </c>
      <c r="AK27" s="198">
        <v>0</v>
      </c>
      <c r="AL27" s="198">
        <v>0</v>
      </c>
      <c r="AM27" s="198">
        <f>AJ27-AL27</f>
        <v>0</v>
      </c>
      <c r="AN27" s="202" t="str">
        <f t="shared" si="9"/>
        <v>No Budget</v>
      </c>
      <c r="AP27" s="198" t="s">
        <v>140</v>
      </c>
      <c r="AQ27" s="198">
        <v>436987101</v>
      </c>
      <c r="AR27" s="198">
        <f t="shared" si="22"/>
        <v>218493550.5</v>
      </c>
      <c r="AS27" s="198">
        <v>107166026</v>
      </c>
      <c r="AT27" s="198">
        <v>200211239</v>
      </c>
      <c r="AU27" s="198">
        <f>AR27-AT27</f>
        <v>18282311.5</v>
      </c>
      <c r="AV27" s="201">
        <f t="shared" si="11"/>
        <v>8.3674376008641041E-2</v>
      </c>
    </row>
    <row r="28" spans="2:48" x14ac:dyDescent="0.25">
      <c r="B28" s="198" t="s">
        <v>141</v>
      </c>
      <c r="C28" s="198">
        <v>90616499</v>
      </c>
      <c r="D28" s="198">
        <f t="shared" si="12"/>
        <v>45308249.5</v>
      </c>
      <c r="E28" s="199">
        <v>40620802</v>
      </c>
      <c r="F28" s="199">
        <v>67646205</v>
      </c>
      <c r="G28" s="198">
        <f>D28-F28</f>
        <v>-22337955.5</v>
      </c>
      <c r="H28" s="200">
        <f t="shared" si="1"/>
        <v>-0.49302181714171056</v>
      </c>
      <c r="J28" s="198" t="s">
        <v>141</v>
      </c>
      <c r="K28" s="198">
        <v>76040300</v>
      </c>
      <c r="L28" s="198">
        <f t="shared" si="14"/>
        <v>38020150</v>
      </c>
      <c r="M28" s="198">
        <v>18686022</v>
      </c>
      <c r="N28" s="198">
        <v>20983374</v>
      </c>
      <c r="O28" s="198">
        <f>L28-N28</f>
        <v>17036776</v>
      </c>
      <c r="P28" s="201">
        <f t="shared" si="3"/>
        <v>0.44809860034744736</v>
      </c>
      <c r="R28" s="198" t="s">
        <v>141</v>
      </c>
      <c r="S28" s="198">
        <v>0</v>
      </c>
      <c r="T28" s="198">
        <f t="shared" si="16"/>
        <v>0</v>
      </c>
      <c r="U28" s="198">
        <v>0</v>
      </c>
      <c r="V28" s="198">
        <v>0</v>
      </c>
      <c r="W28" s="198">
        <f>T28-V28</f>
        <v>0</v>
      </c>
      <c r="X28" s="200" t="str">
        <f t="shared" si="5"/>
        <v>No Budget</v>
      </c>
      <c r="Z28" s="198" t="s">
        <v>141</v>
      </c>
      <c r="AA28" s="198">
        <v>0</v>
      </c>
      <c r="AB28" s="198">
        <f t="shared" si="18"/>
        <v>0</v>
      </c>
      <c r="AC28" s="198">
        <v>0</v>
      </c>
      <c r="AD28" s="198">
        <v>0</v>
      </c>
      <c r="AE28" s="198">
        <f>AB28-AD28</f>
        <v>0</v>
      </c>
      <c r="AF28" s="200" t="str">
        <f t="shared" si="7"/>
        <v>No Budget</v>
      </c>
      <c r="AH28" s="198" t="s">
        <v>141</v>
      </c>
      <c r="AI28" s="198">
        <v>0</v>
      </c>
      <c r="AJ28" s="198">
        <f t="shared" si="20"/>
        <v>0</v>
      </c>
      <c r="AK28" s="198">
        <v>0</v>
      </c>
      <c r="AL28" s="198">
        <v>0</v>
      </c>
      <c r="AM28" s="198">
        <f>AJ28-AL28</f>
        <v>0</v>
      </c>
      <c r="AN28" s="202" t="str">
        <f t="shared" si="9"/>
        <v>No Budget</v>
      </c>
      <c r="AP28" s="198" t="s">
        <v>141</v>
      </c>
      <c r="AQ28" s="198">
        <v>166656799</v>
      </c>
      <c r="AR28" s="198">
        <f t="shared" si="22"/>
        <v>83328399.5</v>
      </c>
      <c r="AS28" s="198">
        <v>59306824</v>
      </c>
      <c r="AT28" s="198">
        <v>88629579</v>
      </c>
      <c r="AU28" s="198">
        <f>AR28-AT28</f>
        <v>-5301179.5</v>
      </c>
      <c r="AV28" s="201">
        <f t="shared" si="11"/>
        <v>-6.3617920562604832E-2</v>
      </c>
    </row>
    <row r="29" spans="2:48" x14ac:dyDescent="0.25">
      <c r="B29" s="195" t="s">
        <v>98</v>
      </c>
      <c r="C29" s="195">
        <f t="shared" ref="C29:G29" si="42">SUM(C30:C32)</f>
        <v>58231889</v>
      </c>
      <c r="D29" s="195">
        <f t="shared" si="42"/>
        <v>29115944.5</v>
      </c>
      <c r="E29" s="195">
        <v>21714399</v>
      </c>
      <c r="F29" s="195">
        <f t="shared" si="42"/>
        <v>44711235</v>
      </c>
      <c r="G29" s="195">
        <f t="shared" si="42"/>
        <v>-15595290.5</v>
      </c>
      <c r="H29" s="197">
        <f t="shared" si="1"/>
        <v>-0.53562715439301656</v>
      </c>
      <c r="J29" s="195" t="s">
        <v>98</v>
      </c>
      <c r="K29" s="195">
        <f t="shared" ref="K29:O29" si="43">SUM(K30:K32)</f>
        <v>173289712</v>
      </c>
      <c r="L29" s="195">
        <f t="shared" si="43"/>
        <v>86644856</v>
      </c>
      <c r="M29" s="195">
        <v>2343995</v>
      </c>
      <c r="N29" s="195">
        <f t="shared" si="43"/>
        <v>2907436</v>
      </c>
      <c r="O29" s="195">
        <f t="shared" si="43"/>
        <v>83737420</v>
      </c>
      <c r="P29" s="196">
        <f t="shared" si="3"/>
        <v>0.96644421683844683</v>
      </c>
      <c r="R29" s="195" t="s">
        <v>98</v>
      </c>
      <c r="S29" s="195">
        <f t="shared" ref="S29:W29" si="44">SUM(S30:S32)</f>
        <v>151003341</v>
      </c>
      <c r="T29" s="195">
        <f t="shared" si="44"/>
        <v>75501670.5</v>
      </c>
      <c r="U29" s="195">
        <v>42601203</v>
      </c>
      <c r="V29" s="195">
        <f t="shared" si="44"/>
        <v>72135444</v>
      </c>
      <c r="W29" s="195">
        <f t="shared" si="44"/>
        <v>3366226.5</v>
      </c>
      <c r="X29" s="197">
        <f t="shared" si="5"/>
        <v>4.4584794981456732E-2</v>
      </c>
      <c r="Z29" s="195" t="s">
        <v>98</v>
      </c>
      <c r="AA29" s="195">
        <f t="shared" ref="AA29:AE29" si="45">SUM(AA30:AA32)</f>
        <v>2000000</v>
      </c>
      <c r="AB29" s="195">
        <f t="shared" si="45"/>
        <v>1000000</v>
      </c>
      <c r="AC29" s="195">
        <v>0</v>
      </c>
      <c r="AD29" s="195">
        <f t="shared" si="45"/>
        <v>0</v>
      </c>
      <c r="AE29" s="195">
        <f t="shared" si="45"/>
        <v>1000000</v>
      </c>
      <c r="AF29" s="197">
        <f t="shared" si="7"/>
        <v>1</v>
      </c>
      <c r="AH29" s="195" t="s">
        <v>98</v>
      </c>
      <c r="AI29" s="195">
        <f t="shared" ref="AI29:AM29" si="46">SUM(AI30:AI32)</f>
        <v>0</v>
      </c>
      <c r="AJ29" s="195">
        <f t="shared" si="46"/>
        <v>0</v>
      </c>
      <c r="AK29" s="195">
        <v>0</v>
      </c>
      <c r="AL29" s="195">
        <f t="shared" si="46"/>
        <v>0</v>
      </c>
      <c r="AM29" s="195">
        <f t="shared" si="46"/>
        <v>0</v>
      </c>
      <c r="AN29" s="203" t="str">
        <f t="shared" si="9"/>
        <v>No Budget</v>
      </c>
      <c r="AP29" s="195" t="s">
        <v>98</v>
      </c>
      <c r="AQ29" s="195">
        <f t="shared" ref="AQ29:AU29" si="47">SUM(AQ30:AQ32)</f>
        <v>384524942</v>
      </c>
      <c r="AR29" s="195">
        <f t="shared" si="47"/>
        <v>192262471</v>
      </c>
      <c r="AS29" s="195">
        <v>66659597</v>
      </c>
      <c r="AT29" s="195">
        <v>119754115</v>
      </c>
      <c r="AU29" s="195">
        <f t="shared" si="47"/>
        <v>72508356</v>
      </c>
      <c r="AV29" s="196">
        <f t="shared" si="11"/>
        <v>0.37713213412304475</v>
      </c>
    </row>
    <row r="30" spans="2:48" x14ac:dyDescent="0.25">
      <c r="B30" s="198" t="s">
        <v>142</v>
      </c>
      <c r="C30" s="198">
        <v>839750</v>
      </c>
      <c r="D30" s="198">
        <f t="shared" si="12"/>
        <v>419875</v>
      </c>
      <c r="E30" s="199">
        <v>364325</v>
      </c>
      <c r="F30" s="199">
        <v>523225</v>
      </c>
      <c r="G30" s="198">
        <f>D30-F30</f>
        <v>-103350</v>
      </c>
      <c r="H30" s="200">
        <f t="shared" si="1"/>
        <v>-0.24614468591842811</v>
      </c>
      <c r="J30" s="198" t="s">
        <v>142</v>
      </c>
      <c r="K30" s="198">
        <v>7930834</v>
      </c>
      <c r="L30" s="198">
        <f t="shared" si="14"/>
        <v>3965417</v>
      </c>
      <c r="M30" s="198">
        <v>278357</v>
      </c>
      <c r="N30" s="198">
        <v>278357</v>
      </c>
      <c r="O30" s="198">
        <f>L30-N30</f>
        <v>3687060</v>
      </c>
      <c r="P30" s="201">
        <f t="shared" si="3"/>
        <v>0.92980385165040647</v>
      </c>
      <c r="R30" s="198" t="s">
        <v>142</v>
      </c>
      <c r="S30" s="198">
        <v>0</v>
      </c>
      <c r="T30" s="198">
        <f t="shared" si="16"/>
        <v>0</v>
      </c>
      <c r="U30" s="198">
        <v>0</v>
      </c>
      <c r="V30" s="198">
        <v>0</v>
      </c>
      <c r="W30" s="198">
        <f>T30-V30</f>
        <v>0</v>
      </c>
      <c r="X30" s="200" t="str">
        <f t="shared" si="5"/>
        <v>No Budget</v>
      </c>
      <c r="Z30" s="198" t="s">
        <v>142</v>
      </c>
      <c r="AA30" s="198">
        <v>2000000</v>
      </c>
      <c r="AB30" s="198">
        <f t="shared" si="18"/>
        <v>1000000</v>
      </c>
      <c r="AC30" s="198">
        <v>0</v>
      </c>
      <c r="AD30" s="198">
        <v>0</v>
      </c>
      <c r="AE30" s="198">
        <f>AB30-AD30</f>
        <v>1000000</v>
      </c>
      <c r="AF30" s="200">
        <f t="shared" si="7"/>
        <v>1</v>
      </c>
      <c r="AH30" s="198" t="s">
        <v>142</v>
      </c>
      <c r="AI30" s="198">
        <v>0</v>
      </c>
      <c r="AJ30" s="198">
        <f t="shared" si="20"/>
        <v>0</v>
      </c>
      <c r="AK30" s="198">
        <v>0</v>
      </c>
      <c r="AL30" s="198">
        <v>0</v>
      </c>
      <c r="AM30" s="198">
        <f>AJ30-AL30</f>
        <v>0</v>
      </c>
      <c r="AN30" s="202" t="str">
        <f t="shared" si="9"/>
        <v>No Budget</v>
      </c>
      <c r="AP30" s="198" t="s">
        <v>142</v>
      </c>
      <c r="AQ30" s="198">
        <v>10770584</v>
      </c>
      <c r="AR30" s="198">
        <f t="shared" si="22"/>
        <v>5385292</v>
      </c>
      <c r="AS30" s="198">
        <v>642682</v>
      </c>
      <c r="AT30" s="198">
        <v>801582</v>
      </c>
      <c r="AU30" s="198">
        <f>AR30-AT30</f>
        <v>4583710</v>
      </c>
      <c r="AV30" s="201">
        <f t="shared" si="11"/>
        <v>0.85115347505761996</v>
      </c>
    </row>
    <row r="31" spans="2:48" x14ac:dyDescent="0.25">
      <c r="B31" s="198" t="s">
        <v>98</v>
      </c>
      <c r="C31" s="198">
        <v>52235426</v>
      </c>
      <c r="D31" s="198">
        <f t="shared" si="12"/>
        <v>26117713</v>
      </c>
      <c r="E31" s="199">
        <v>20304022</v>
      </c>
      <c r="F31" s="199">
        <v>42315972</v>
      </c>
      <c r="G31" s="198">
        <f>D31-F31</f>
        <v>-16198259</v>
      </c>
      <c r="H31" s="200">
        <f t="shared" si="1"/>
        <v>-0.62020204448988314</v>
      </c>
      <c r="J31" s="198" t="s">
        <v>98</v>
      </c>
      <c r="K31" s="198">
        <v>154625157</v>
      </c>
      <c r="L31" s="198">
        <f t="shared" si="14"/>
        <v>77312578.5</v>
      </c>
      <c r="M31" s="198">
        <v>1892749</v>
      </c>
      <c r="N31" s="198">
        <v>2208314</v>
      </c>
      <c r="O31" s="198">
        <f>L31-N31</f>
        <v>75104264.5</v>
      </c>
      <c r="P31" s="201">
        <f t="shared" si="3"/>
        <v>0.97143654961656722</v>
      </c>
      <c r="R31" s="198" t="s">
        <v>98</v>
      </c>
      <c r="S31" s="198">
        <v>151003341</v>
      </c>
      <c r="T31" s="198">
        <f t="shared" si="16"/>
        <v>75501670.5</v>
      </c>
      <c r="U31" s="198">
        <v>42601203</v>
      </c>
      <c r="V31" s="198">
        <v>72135444</v>
      </c>
      <c r="W31" s="198">
        <f>T31-V31</f>
        <v>3366226.5</v>
      </c>
      <c r="X31" s="200">
        <f t="shared" si="5"/>
        <v>4.4584794981456732E-2</v>
      </c>
      <c r="Z31" s="198" t="s">
        <v>98</v>
      </c>
      <c r="AA31" s="198">
        <v>0</v>
      </c>
      <c r="AB31" s="198">
        <f t="shared" si="18"/>
        <v>0</v>
      </c>
      <c r="AC31" s="198">
        <v>0</v>
      </c>
      <c r="AD31" s="198">
        <v>0</v>
      </c>
      <c r="AE31" s="198">
        <f>AB31-AD31</f>
        <v>0</v>
      </c>
      <c r="AF31" s="200" t="str">
        <f t="shared" si="7"/>
        <v>No Budget</v>
      </c>
      <c r="AH31" s="198" t="s">
        <v>98</v>
      </c>
      <c r="AI31" s="198">
        <v>0</v>
      </c>
      <c r="AJ31" s="198">
        <f t="shared" si="20"/>
        <v>0</v>
      </c>
      <c r="AK31" s="198">
        <v>0</v>
      </c>
      <c r="AL31" s="198">
        <v>0</v>
      </c>
      <c r="AM31" s="198">
        <f>AJ31-AL31</f>
        <v>0</v>
      </c>
      <c r="AN31" s="202" t="str">
        <f t="shared" si="9"/>
        <v>No Budget</v>
      </c>
      <c r="AP31" s="198" t="s">
        <v>98</v>
      </c>
      <c r="AQ31" s="198">
        <v>357863924</v>
      </c>
      <c r="AR31" s="198">
        <f t="shared" si="22"/>
        <v>178931962</v>
      </c>
      <c r="AS31" s="198">
        <v>64797974</v>
      </c>
      <c r="AT31" s="198">
        <v>116659730</v>
      </c>
      <c r="AU31" s="198">
        <f>AR31-AT31</f>
        <v>62272232</v>
      </c>
      <c r="AV31" s="201">
        <f t="shared" si="11"/>
        <v>0.34802184754448734</v>
      </c>
    </row>
    <row r="32" spans="2:48" x14ac:dyDescent="0.25">
      <c r="B32" s="198" t="s">
        <v>143</v>
      </c>
      <c r="C32" s="198">
        <v>5156713</v>
      </c>
      <c r="D32" s="198">
        <f t="shared" si="12"/>
        <v>2578356.5</v>
      </c>
      <c r="E32" s="199">
        <v>1046052</v>
      </c>
      <c r="F32" s="199">
        <v>1872038</v>
      </c>
      <c r="G32" s="198">
        <f>D32-F32</f>
        <v>706318.5</v>
      </c>
      <c r="H32" s="200">
        <f t="shared" si="1"/>
        <v>0.27394136536200481</v>
      </c>
      <c r="J32" s="198" t="s">
        <v>143</v>
      </c>
      <c r="K32" s="198">
        <v>10733721</v>
      </c>
      <c r="L32" s="198">
        <f t="shared" si="14"/>
        <v>5366860.5</v>
      </c>
      <c r="M32" s="198">
        <v>172889</v>
      </c>
      <c r="N32" s="198">
        <v>420765</v>
      </c>
      <c r="O32" s="198">
        <f>L32-N32</f>
        <v>4946095.5</v>
      </c>
      <c r="P32" s="201">
        <f t="shared" si="3"/>
        <v>0.92159941552421565</v>
      </c>
      <c r="R32" s="198" t="s">
        <v>143</v>
      </c>
      <c r="S32" s="198">
        <v>0</v>
      </c>
      <c r="T32" s="198">
        <f t="shared" si="16"/>
        <v>0</v>
      </c>
      <c r="U32" s="198">
        <v>0</v>
      </c>
      <c r="V32" s="198">
        <v>0</v>
      </c>
      <c r="W32" s="198">
        <f>T32-V32</f>
        <v>0</v>
      </c>
      <c r="X32" s="200" t="str">
        <f t="shared" si="5"/>
        <v>No Budget</v>
      </c>
      <c r="Z32" s="198" t="s">
        <v>143</v>
      </c>
      <c r="AA32" s="198">
        <v>0</v>
      </c>
      <c r="AB32" s="198">
        <f t="shared" si="18"/>
        <v>0</v>
      </c>
      <c r="AC32" s="198">
        <v>0</v>
      </c>
      <c r="AD32" s="198">
        <v>0</v>
      </c>
      <c r="AE32" s="198">
        <f>AB32-AD32</f>
        <v>0</v>
      </c>
      <c r="AF32" s="200" t="str">
        <f t="shared" si="7"/>
        <v>No Budget</v>
      </c>
      <c r="AH32" s="198" t="s">
        <v>143</v>
      </c>
      <c r="AI32" s="198">
        <v>0</v>
      </c>
      <c r="AJ32" s="198">
        <f t="shared" si="20"/>
        <v>0</v>
      </c>
      <c r="AK32" s="198">
        <v>0</v>
      </c>
      <c r="AL32" s="198">
        <v>0</v>
      </c>
      <c r="AM32" s="198">
        <f>AJ32-AL32</f>
        <v>0</v>
      </c>
      <c r="AN32" s="202" t="str">
        <f t="shared" si="9"/>
        <v>No Budget</v>
      </c>
      <c r="AP32" s="198" t="s">
        <v>143</v>
      </c>
      <c r="AQ32" s="198">
        <v>15890434</v>
      </c>
      <c r="AR32" s="198">
        <f t="shared" si="22"/>
        <v>7945217</v>
      </c>
      <c r="AS32" s="198">
        <v>1218941</v>
      </c>
      <c r="AT32" s="198">
        <v>2292803</v>
      </c>
      <c r="AU32" s="198">
        <f>AR32-AT32</f>
        <v>5652414</v>
      </c>
      <c r="AV32" s="201">
        <f t="shared" si="11"/>
        <v>0.71142348912559594</v>
      </c>
    </row>
    <row r="33" spans="2:48" x14ac:dyDescent="0.25">
      <c r="B33" s="195" t="s">
        <v>99</v>
      </c>
      <c r="C33" s="195">
        <f t="shared" ref="C33:G33" si="48">SUM(C34:C37)</f>
        <v>27060517</v>
      </c>
      <c r="D33" s="195">
        <f t="shared" si="48"/>
        <v>13530258.5</v>
      </c>
      <c r="E33" s="195">
        <v>5966251</v>
      </c>
      <c r="F33" s="195">
        <f t="shared" si="48"/>
        <v>11925161</v>
      </c>
      <c r="G33" s="195">
        <f t="shared" si="48"/>
        <v>1605097.5</v>
      </c>
      <c r="H33" s="197">
        <f t="shared" si="1"/>
        <v>0.11863021685801495</v>
      </c>
      <c r="J33" s="195" t="s">
        <v>99</v>
      </c>
      <c r="K33" s="195">
        <f t="shared" ref="K33:O33" si="49">SUM(K34:K37)</f>
        <v>35174569</v>
      </c>
      <c r="L33" s="195">
        <f t="shared" si="49"/>
        <v>17587284.5</v>
      </c>
      <c r="M33" s="195">
        <v>2421803</v>
      </c>
      <c r="N33" s="195">
        <f t="shared" si="49"/>
        <v>3237562</v>
      </c>
      <c r="O33" s="195">
        <f t="shared" si="49"/>
        <v>14349722.5</v>
      </c>
      <c r="P33" s="196">
        <f t="shared" si="3"/>
        <v>0.81591461717697233</v>
      </c>
      <c r="R33" s="195" t="s">
        <v>99</v>
      </c>
      <c r="S33" s="195">
        <f t="shared" ref="S33:W33" si="50">SUM(S34:S37)</f>
        <v>0</v>
      </c>
      <c r="T33" s="195">
        <f t="shared" si="50"/>
        <v>0</v>
      </c>
      <c r="U33" s="195">
        <v>0</v>
      </c>
      <c r="V33" s="195">
        <f t="shared" si="50"/>
        <v>0</v>
      </c>
      <c r="W33" s="195">
        <f t="shared" si="50"/>
        <v>0</v>
      </c>
      <c r="X33" s="197" t="str">
        <f t="shared" si="5"/>
        <v>No Budget</v>
      </c>
      <c r="Z33" s="195" t="s">
        <v>99</v>
      </c>
      <c r="AA33" s="195">
        <f t="shared" ref="AA33:AE33" si="51">SUM(AA34:AA37)</f>
        <v>121000000</v>
      </c>
      <c r="AB33" s="195">
        <f t="shared" si="51"/>
        <v>60500000</v>
      </c>
      <c r="AC33" s="195">
        <v>18265398</v>
      </c>
      <c r="AD33" s="195">
        <f t="shared" si="51"/>
        <v>77530122</v>
      </c>
      <c r="AE33" s="195">
        <f t="shared" si="51"/>
        <v>-17030122</v>
      </c>
      <c r="AF33" s="197">
        <f t="shared" si="7"/>
        <v>-0.28148961983471077</v>
      </c>
      <c r="AH33" s="195" t="s">
        <v>99</v>
      </c>
      <c r="AI33" s="195">
        <f t="shared" ref="AI33:AM33" si="52">SUM(AI34:AI37)</f>
        <v>0</v>
      </c>
      <c r="AJ33" s="195">
        <f t="shared" si="52"/>
        <v>0</v>
      </c>
      <c r="AK33" s="195">
        <v>0</v>
      </c>
      <c r="AL33" s="195">
        <f t="shared" si="52"/>
        <v>0</v>
      </c>
      <c r="AM33" s="195">
        <f t="shared" si="52"/>
        <v>0</v>
      </c>
      <c r="AN33" s="203" t="str">
        <f t="shared" si="9"/>
        <v>No Budget</v>
      </c>
      <c r="AP33" s="195" t="s">
        <v>99</v>
      </c>
      <c r="AQ33" s="195">
        <f t="shared" ref="AQ33:AU33" si="53">SUM(AQ34:AQ37)</f>
        <v>183235086</v>
      </c>
      <c r="AR33" s="195">
        <f t="shared" si="53"/>
        <v>91617543</v>
      </c>
      <c r="AS33" s="195">
        <v>26653452</v>
      </c>
      <c r="AT33" s="195">
        <v>92692845</v>
      </c>
      <c r="AU33" s="195">
        <f t="shared" si="53"/>
        <v>-1075302</v>
      </c>
      <c r="AV33" s="196">
        <f t="shared" si="11"/>
        <v>-1.1736856990369192E-2</v>
      </c>
    </row>
    <row r="34" spans="2:48" x14ac:dyDescent="0.25">
      <c r="B34" s="198" t="s">
        <v>144</v>
      </c>
      <c r="C34" s="198">
        <v>7156610</v>
      </c>
      <c r="D34" s="198">
        <f t="shared" si="12"/>
        <v>3578305</v>
      </c>
      <c r="E34" s="199">
        <v>1194465</v>
      </c>
      <c r="F34" s="199">
        <v>3330034</v>
      </c>
      <c r="G34" s="198">
        <f>D34-F34</f>
        <v>248271</v>
      </c>
      <c r="H34" s="200">
        <f t="shared" si="1"/>
        <v>6.9382291336261157E-2</v>
      </c>
      <c r="J34" s="198" t="s">
        <v>144</v>
      </c>
      <c r="K34" s="198">
        <v>4962791</v>
      </c>
      <c r="L34" s="198">
        <f t="shared" si="14"/>
        <v>2481395.5</v>
      </c>
      <c r="M34" s="198">
        <v>332096</v>
      </c>
      <c r="N34" s="198">
        <v>425871</v>
      </c>
      <c r="O34" s="198">
        <f>L34-N34</f>
        <v>2055524.5</v>
      </c>
      <c r="P34" s="201">
        <f t="shared" si="3"/>
        <v>0.82837439658450251</v>
      </c>
      <c r="R34" s="198" t="s">
        <v>144</v>
      </c>
      <c r="S34" s="198">
        <v>0</v>
      </c>
      <c r="T34" s="198">
        <f t="shared" si="16"/>
        <v>0</v>
      </c>
      <c r="U34" s="198">
        <v>0</v>
      </c>
      <c r="V34" s="198">
        <v>0</v>
      </c>
      <c r="W34" s="198">
        <f>T34-V34</f>
        <v>0</v>
      </c>
      <c r="X34" s="200" t="str">
        <f t="shared" si="5"/>
        <v>No Budget</v>
      </c>
      <c r="Z34" s="198" t="s">
        <v>144</v>
      </c>
      <c r="AA34" s="198">
        <v>5000000</v>
      </c>
      <c r="AB34" s="198">
        <f t="shared" si="18"/>
        <v>2500000</v>
      </c>
      <c r="AC34" s="198">
        <v>0</v>
      </c>
      <c r="AD34" s="198">
        <v>0</v>
      </c>
      <c r="AE34" s="198">
        <f>AB34-AD34</f>
        <v>2500000</v>
      </c>
      <c r="AF34" s="200">
        <f t="shared" si="7"/>
        <v>1</v>
      </c>
      <c r="AH34" s="198" t="s">
        <v>144</v>
      </c>
      <c r="AI34" s="198">
        <v>0</v>
      </c>
      <c r="AJ34" s="198">
        <f t="shared" si="20"/>
        <v>0</v>
      </c>
      <c r="AK34" s="198">
        <v>0</v>
      </c>
      <c r="AL34" s="198">
        <v>0</v>
      </c>
      <c r="AM34" s="198">
        <f>AJ34-AL34</f>
        <v>0</v>
      </c>
      <c r="AN34" s="202" t="str">
        <f t="shared" si="9"/>
        <v>No Budget</v>
      </c>
      <c r="AP34" s="198" t="s">
        <v>144</v>
      </c>
      <c r="AQ34" s="198">
        <v>17119401</v>
      </c>
      <c r="AR34" s="198">
        <f t="shared" si="22"/>
        <v>8559700.5</v>
      </c>
      <c r="AS34" s="198">
        <v>1526561</v>
      </c>
      <c r="AT34" s="198">
        <v>3755905</v>
      </c>
      <c r="AU34" s="198">
        <f>AR34-AT34</f>
        <v>4803795.5</v>
      </c>
      <c r="AV34" s="201">
        <f t="shared" si="11"/>
        <v>0.56121069890237396</v>
      </c>
    </row>
    <row r="35" spans="2:48" x14ac:dyDescent="0.25">
      <c r="B35" s="198" t="s">
        <v>145</v>
      </c>
      <c r="C35" s="198">
        <v>6308141</v>
      </c>
      <c r="D35" s="198">
        <f t="shared" si="12"/>
        <v>3154070.5</v>
      </c>
      <c r="E35" s="199">
        <v>483803</v>
      </c>
      <c r="F35" s="199">
        <v>1321116</v>
      </c>
      <c r="G35" s="198">
        <f>D35-F35</f>
        <v>1832954.5</v>
      </c>
      <c r="H35" s="200">
        <f t="shared" si="1"/>
        <v>0.58113935626993751</v>
      </c>
      <c r="J35" s="198" t="s">
        <v>145</v>
      </c>
      <c r="K35" s="198">
        <v>10736878</v>
      </c>
      <c r="L35" s="198">
        <f t="shared" si="14"/>
        <v>5368439</v>
      </c>
      <c r="M35" s="198">
        <v>5925</v>
      </c>
      <c r="N35" s="198">
        <v>5925</v>
      </c>
      <c r="O35" s="198">
        <f>L35-N35</f>
        <v>5362514</v>
      </c>
      <c r="P35" s="201">
        <f t="shared" si="3"/>
        <v>0.99889632721914134</v>
      </c>
      <c r="R35" s="198" t="s">
        <v>145</v>
      </c>
      <c r="S35" s="198">
        <v>0</v>
      </c>
      <c r="T35" s="198">
        <f t="shared" si="16"/>
        <v>0</v>
      </c>
      <c r="U35" s="198">
        <v>0</v>
      </c>
      <c r="V35" s="198">
        <v>0</v>
      </c>
      <c r="W35" s="198">
        <f>T35-V35</f>
        <v>0</v>
      </c>
      <c r="X35" s="200" t="str">
        <f t="shared" si="5"/>
        <v>No Budget</v>
      </c>
      <c r="Z35" s="198" t="s">
        <v>145</v>
      </c>
      <c r="AA35" s="198">
        <v>90000000</v>
      </c>
      <c r="AB35" s="198">
        <f t="shared" si="18"/>
        <v>45000000</v>
      </c>
      <c r="AC35" s="198">
        <v>19825840</v>
      </c>
      <c r="AD35" s="198">
        <v>47822284</v>
      </c>
      <c r="AE35" s="198">
        <f>AB35-AD35</f>
        <v>-2822284</v>
      </c>
      <c r="AF35" s="200">
        <f t="shared" si="7"/>
        <v>-6.2717422222222222E-2</v>
      </c>
      <c r="AH35" s="198" t="s">
        <v>145</v>
      </c>
      <c r="AI35" s="198">
        <v>0</v>
      </c>
      <c r="AJ35" s="198">
        <f t="shared" si="20"/>
        <v>0</v>
      </c>
      <c r="AK35" s="198">
        <v>0</v>
      </c>
      <c r="AL35" s="198">
        <v>0</v>
      </c>
      <c r="AM35" s="198">
        <f>AJ35-AL35</f>
        <v>0</v>
      </c>
      <c r="AN35" s="202" t="str">
        <f t="shared" si="9"/>
        <v>No Budget</v>
      </c>
      <c r="AP35" s="198" t="s">
        <v>145</v>
      </c>
      <c r="AQ35" s="198">
        <v>107045019</v>
      </c>
      <c r="AR35" s="198">
        <f t="shared" si="22"/>
        <v>53522509.5</v>
      </c>
      <c r="AS35" s="198">
        <v>20315568</v>
      </c>
      <c r="AT35" s="198">
        <v>49149325</v>
      </c>
      <c r="AU35" s="198">
        <f>AR35-AT35</f>
        <v>4373184.5</v>
      </c>
      <c r="AV35" s="201">
        <f t="shared" si="11"/>
        <v>8.170738892577524E-2</v>
      </c>
    </row>
    <row r="36" spans="2:48" x14ac:dyDescent="0.25">
      <c r="B36" s="198" t="s">
        <v>146</v>
      </c>
      <c r="C36" s="198">
        <v>0</v>
      </c>
      <c r="D36" s="198">
        <f t="shared" si="12"/>
        <v>0</v>
      </c>
      <c r="E36" s="199">
        <v>0</v>
      </c>
      <c r="F36" s="199">
        <v>223840</v>
      </c>
      <c r="G36" s="198">
        <f>D36-F36</f>
        <v>-223840</v>
      </c>
      <c r="H36" s="200" t="str">
        <f t="shared" si="1"/>
        <v>No Budget</v>
      </c>
      <c r="J36" s="198" t="s">
        <v>146</v>
      </c>
      <c r="K36" s="198">
        <v>4270511</v>
      </c>
      <c r="L36" s="198">
        <f t="shared" si="14"/>
        <v>2135255.5</v>
      </c>
      <c r="M36" s="198">
        <v>1521297</v>
      </c>
      <c r="N36" s="198">
        <v>1691911</v>
      </c>
      <c r="O36" s="198">
        <f>L36-N36</f>
        <v>443344.5</v>
      </c>
      <c r="P36" s="201">
        <f t="shared" si="3"/>
        <v>0.20763065590979626</v>
      </c>
      <c r="R36" s="198" t="s">
        <v>146</v>
      </c>
      <c r="S36" s="198">
        <v>0</v>
      </c>
      <c r="T36" s="198">
        <f t="shared" si="16"/>
        <v>0</v>
      </c>
      <c r="U36" s="198">
        <v>0</v>
      </c>
      <c r="V36" s="198">
        <v>0</v>
      </c>
      <c r="W36" s="198">
        <f>T36-V36</f>
        <v>0</v>
      </c>
      <c r="X36" s="200" t="str">
        <f t="shared" si="5"/>
        <v>No Budget</v>
      </c>
      <c r="Z36" s="198" t="s">
        <v>146</v>
      </c>
      <c r="AA36" s="198">
        <v>0</v>
      </c>
      <c r="AB36" s="198">
        <f t="shared" si="18"/>
        <v>0</v>
      </c>
      <c r="AC36" s="198">
        <v>0</v>
      </c>
      <c r="AD36" s="198">
        <v>0</v>
      </c>
      <c r="AE36" s="198">
        <f>AB36-AD36</f>
        <v>0</v>
      </c>
      <c r="AF36" s="200" t="str">
        <f t="shared" si="7"/>
        <v>No Budget</v>
      </c>
      <c r="AH36" s="198" t="s">
        <v>146</v>
      </c>
      <c r="AI36" s="198">
        <v>0</v>
      </c>
      <c r="AJ36" s="198">
        <f t="shared" si="20"/>
        <v>0</v>
      </c>
      <c r="AK36" s="198">
        <v>0</v>
      </c>
      <c r="AL36" s="198">
        <v>0</v>
      </c>
      <c r="AM36" s="198">
        <f>AJ36-AL36</f>
        <v>0</v>
      </c>
      <c r="AN36" s="202" t="str">
        <f t="shared" si="9"/>
        <v>No Budget</v>
      </c>
      <c r="AP36" s="198" t="s">
        <v>146</v>
      </c>
      <c r="AQ36" s="198">
        <v>4270511</v>
      </c>
      <c r="AR36" s="198">
        <f t="shared" si="22"/>
        <v>2135255.5</v>
      </c>
      <c r="AS36" s="198">
        <v>1521297</v>
      </c>
      <c r="AT36" s="198">
        <v>1915751</v>
      </c>
      <c r="AU36" s="198">
        <f>AR36-AT36</f>
        <v>219504.5</v>
      </c>
      <c r="AV36" s="201">
        <f t="shared" si="11"/>
        <v>0.10280010986975563</v>
      </c>
    </row>
    <row r="37" spans="2:48" x14ac:dyDescent="0.25">
      <c r="B37" s="198" t="s">
        <v>147</v>
      </c>
      <c r="C37" s="198">
        <v>13595766</v>
      </c>
      <c r="D37" s="198">
        <f t="shared" si="12"/>
        <v>6797883</v>
      </c>
      <c r="E37" s="199">
        <v>4287983</v>
      </c>
      <c r="F37" s="199">
        <v>7050171</v>
      </c>
      <c r="G37" s="198">
        <f>D37-F37</f>
        <v>-252288</v>
      </c>
      <c r="H37" s="200">
        <f t="shared" si="1"/>
        <v>-3.7112730536845072E-2</v>
      </c>
      <c r="J37" s="198" t="s">
        <v>147</v>
      </c>
      <c r="K37" s="198">
        <v>15204389</v>
      </c>
      <c r="L37" s="198">
        <f t="shared" si="14"/>
        <v>7602194.5</v>
      </c>
      <c r="M37" s="198">
        <v>562485</v>
      </c>
      <c r="N37" s="198">
        <v>1113855</v>
      </c>
      <c r="O37" s="198">
        <f>L37-N37</f>
        <v>6488339.5</v>
      </c>
      <c r="P37" s="201">
        <f t="shared" si="3"/>
        <v>0.85348243852482331</v>
      </c>
      <c r="R37" s="198" t="s">
        <v>147</v>
      </c>
      <c r="S37" s="198">
        <v>0</v>
      </c>
      <c r="T37" s="198">
        <f t="shared" si="16"/>
        <v>0</v>
      </c>
      <c r="U37" s="198">
        <v>0</v>
      </c>
      <c r="V37" s="198">
        <v>0</v>
      </c>
      <c r="W37" s="198">
        <f>T37-V37</f>
        <v>0</v>
      </c>
      <c r="X37" s="200" t="str">
        <f t="shared" si="5"/>
        <v>No Budget</v>
      </c>
      <c r="Z37" s="198" t="s">
        <v>147</v>
      </c>
      <c r="AA37" s="198">
        <v>26000000</v>
      </c>
      <c r="AB37" s="198">
        <f t="shared" si="18"/>
        <v>13000000</v>
      </c>
      <c r="AC37" s="198">
        <v>-1560442</v>
      </c>
      <c r="AD37" s="198">
        <v>29707838</v>
      </c>
      <c r="AE37" s="198">
        <f>AB37-AD37</f>
        <v>-16707838</v>
      </c>
      <c r="AF37" s="200">
        <f t="shared" si="7"/>
        <v>-1.2852183076923076</v>
      </c>
      <c r="AH37" s="198" t="s">
        <v>147</v>
      </c>
      <c r="AI37" s="198">
        <v>0</v>
      </c>
      <c r="AJ37" s="198">
        <f t="shared" si="20"/>
        <v>0</v>
      </c>
      <c r="AK37" s="198">
        <v>0</v>
      </c>
      <c r="AL37" s="198">
        <v>0</v>
      </c>
      <c r="AM37" s="198">
        <f>AJ37-AL37</f>
        <v>0</v>
      </c>
      <c r="AN37" s="202" t="str">
        <f t="shared" si="9"/>
        <v>No Budget</v>
      </c>
      <c r="AP37" s="198" t="s">
        <v>147</v>
      </c>
      <c r="AQ37" s="198">
        <v>54800155</v>
      </c>
      <c r="AR37" s="198">
        <f t="shared" si="22"/>
        <v>27400077.5</v>
      </c>
      <c r="AS37" s="198">
        <v>3290026</v>
      </c>
      <c r="AT37" s="198">
        <v>37871864</v>
      </c>
      <c r="AU37" s="198">
        <f>AR37-AT37</f>
        <v>-10471786.5</v>
      </c>
      <c r="AV37" s="201">
        <f t="shared" si="11"/>
        <v>-0.38218090806494981</v>
      </c>
    </row>
    <row r="38" spans="2:48" x14ac:dyDescent="0.25">
      <c r="B38" s="195" t="s">
        <v>148</v>
      </c>
      <c r="C38" s="195">
        <f t="shared" ref="C38:G38" si="54">SUM(C39:C45)</f>
        <v>67112855</v>
      </c>
      <c r="D38" s="195">
        <f t="shared" si="54"/>
        <v>33556427.5</v>
      </c>
      <c r="E38" s="195">
        <v>21677049</v>
      </c>
      <c r="F38" s="195">
        <f t="shared" si="54"/>
        <v>37620342</v>
      </c>
      <c r="G38" s="195">
        <f t="shared" si="54"/>
        <v>-4063914.5</v>
      </c>
      <c r="H38" s="197">
        <f t="shared" si="1"/>
        <v>-0.12110688779370211</v>
      </c>
      <c r="J38" s="195" t="s">
        <v>148</v>
      </c>
      <c r="K38" s="195">
        <f t="shared" ref="K38:O38" si="55">SUM(K39:K45)</f>
        <v>57010879</v>
      </c>
      <c r="L38" s="195">
        <f t="shared" si="55"/>
        <v>28505439.5</v>
      </c>
      <c r="M38" s="195">
        <v>2435181</v>
      </c>
      <c r="N38" s="195">
        <f t="shared" si="55"/>
        <v>9775551</v>
      </c>
      <c r="O38" s="195">
        <f t="shared" si="55"/>
        <v>18729888.5</v>
      </c>
      <c r="P38" s="196">
        <f t="shared" si="3"/>
        <v>0.65706366323522214</v>
      </c>
      <c r="R38" s="195" t="s">
        <v>148</v>
      </c>
      <c r="S38" s="195">
        <f t="shared" ref="S38:W38" si="56">SUM(S39:S45)</f>
        <v>210058380</v>
      </c>
      <c r="T38" s="195">
        <f t="shared" si="56"/>
        <v>105029190</v>
      </c>
      <c r="U38" s="195">
        <v>64841356</v>
      </c>
      <c r="V38" s="195">
        <f t="shared" si="56"/>
        <v>113929421</v>
      </c>
      <c r="W38" s="195">
        <f t="shared" si="56"/>
        <v>-8900231</v>
      </c>
      <c r="X38" s="197">
        <f t="shared" si="5"/>
        <v>-8.4740546889869373E-2</v>
      </c>
      <c r="Z38" s="195" t="s">
        <v>148</v>
      </c>
      <c r="AA38" s="195">
        <f t="shared" ref="AA38:AE38" si="57">SUM(AA39:AA45)</f>
        <v>7400000</v>
      </c>
      <c r="AB38" s="195">
        <f t="shared" si="57"/>
        <v>3700000</v>
      </c>
      <c r="AC38" s="195">
        <v>23280</v>
      </c>
      <c r="AD38" s="195">
        <f t="shared" si="57"/>
        <v>23280</v>
      </c>
      <c r="AE38" s="195">
        <f t="shared" si="57"/>
        <v>3676720</v>
      </c>
      <c r="AF38" s="197">
        <f t="shared" si="7"/>
        <v>0.99370810810810806</v>
      </c>
      <c r="AH38" s="195" t="s">
        <v>148</v>
      </c>
      <c r="AI38" s="195">
        <f t="shared" ref="AI38:AM38" si="58">SUM(AI39:AI45)</f>
        <v>0</v>
      </c>
      <c r="AJ38" s="195">
        <f t="shared" si="58"/>
        <v>0</v>
      </c>
      <c r="AK38" s="195">
        <v>0</v>
      </c>
      <c r="AL38" s="195">
        <f t="shared" si="58"/>
        <v>0</v>
      </c>
      <c r="AM38" s="195">
        <f t="shared" si="58"/>
        <v>0</v>
      </c>
      <c r="AN38" s="203" t="str">
        <f t="shared" si="9"/>
        <v>No Budget</v>
      </c>
      <c r="AP38" s="195" t="s">
        <v>148</v>
      </c>
      <c r="AQ38" s="195">
        <f t="shared" ref="AQ38:AU38" si="59">SUM(AQ39:AQ45)</f>
        <v>341582114</v>
      </c>
      <c r="AR38" s="195">
        <f t="shared" si="59"/>
        <v>170791057</v>
      </c>
      <c r="AS38" s="195">
        <v>88976866</v>
      </c>
      <c r="AT38" s="195">
        <v>161348594</v>
      </c>
      <c r="AU38" s="195">
        <f t="shared" si="59"/>
        <v>9442463</v>
      </c>
      <c r="AV38" s="196">
        <f t="shared" si="11"/>
        <v>5.528663599757451E-2</v>
      </c>
    </row>
    <row r="39" spans="2:48" x14ac:dyDescent="0.25">
      <c r="B39" s="198" t="s">
        <v>149</v>
      </c>
      <c r="C39" s="198">
        <v>1700723</v>
      </c>
      <c r="D39" s="198">
        <f t="shared" si="12"/>
        <v>850361.5</v>
      </c>
      <c r="E39" s="199">
        <v>708633</v>
      </c>
      <c r="F39" s="199">
        <v>708633</v>
      </c>
      <c r="G39" s="198">
        <f t="shared" ref="G39:G45" si="60">D39-F39</f>
        <v>141728.5</v>
      </c>
      <c r="H39" s="200">
        <f t="shared" si="1"/>
        <v>0.16666852861988696</v>
      </c>
      <c r="J39" s="198" t="s">
        <v>149</v>
      </c>
      <c r="K39" s="198">
        <v>519609</v>
      </c>
      <c r="L39" s="198">
        <f t="shared" si="14"/>
        <v>259804.5</v>
      </c>
      <c r="M39" s="198">
        <v>0</v>
      </c>
      <c r="N39" s="198">
        <v>0</v>
      </c>
      <c r="O39" s="198">
        <f t="shared" ref="O39:O45" si="61">L39-N39</f>
        <v>259804.5</v>
      </c>
      <c r="P39" s="201">
        <f t="shared" si="3"/>
        <v>1</v>
      </c>
      <c r="R39" s="198" t="s">
        <v>149</v>
      </c>
      <c r="S39" s="198">
        <v>0</v>
      </c>
      <c r="T39" s="198">
        <f t="shared" si="16"/>
        <v>0</v>
      </c>
      <c r="U39" s="198">
        <v>0</v>
      </c>
      <c r="V39" s="198">
        <v>0</v>
      </c>
      <c r="W39" s="198">
        <f t="shared" ref="W39:W45" si="62">T39-V39</f>
        <v>0</v>
      </c>
      <c r="X39" s="200" t="str">
        <f t="shared" si="5"/>
        <v>No Budget</v>
      </c>
      <c r="Z39" s="198" t="s">
        <v>149</v>
      </c>
      <c r="AA39" s="198">
        <v>0</v>
      </c>
      <c r="AB39" s="198">
        <f t="shared" si="18"/>
        <v>0</v>
      </c>
      <c r="AC39" s="198">
        <v>0</v>
      </c>
      <c r="AD39" s="198">
        <v>0</v>
      </c>
      <c r="AE39" s="198">
        <f t="shared" ref="AE39:AE45" si="63">AB39-AD39</f>
        <v>0</v>
      </c>
      <c r="AF39" s="200" t="str">
        <f t="shared" si="7"/>
        <v>No Budget</v>
      </c>
      <c r="AH39" s="198" t="s">
        <v>149</v>
      </c>
      <c r="AI39" s="198">
        <v>0</v>
      </c>
      <c r="AJ39" s="198">
        <f t="shared" si="20"/>
        <v>0</v>
      </c>
      <c r="AK39" s="198">
        <v>0</v>
      </c>
      <c r="AL39" s="198">
        <v>0</v>
      </c>
      <c r="AM39" s="198">
        <f t="shared" ref="AM39:AM45" si="64">AJ39-AL39</f>
        <v>0</v>
      </c>
      <c r="AN39" s="202" t="str">
        <f t="shared" si="9"/>
        <v>No Budget</v>
      </c>
      <c r="AP39" s="198" t="s">
        <v>149</v>
      </c>
      <c r="AQ39" s="198">
        <v>2220332</v>
      </c>
      <c r="AR39" s="198">
        <f t="shared" si="22"/>
        <v>1110166</v>
      </c>
      <c r="AS39" s="198">
        <v>708633</v>
      </c>
      <c r="AT39" s="198">
        <v>708633</v>
      </c>
      <c r="AU39" s="198">
        <f t="shared" ref="AU39:AU45" si="65">AR39-AT39</f>
        <v>401533</v>
      </c>
      <c r="AV39" s="201">
        <f t="shared" si="11"/>
        <v>0.36168735126098261</v>
      </c>
    </row>
    <row r="40" spans="2:48" x14ac:dyDescent="0.25">
      <c r="B40" s="198" t="s">
        <v>150</v>
      </c>
      <c r="C40" s="198">
        <v>19260428</v>
      </c>
      <c r="D40" s="198">
        <f t="shared" si="12"/>
        <v>9630214</v>
      </c>
      <c r="E40" s="199">
        <v>4873732</v>
      </c>
      <c r="F40" s="199">
        <v>8319157</v>
      </c>
      <c r="G40" s="198">
        <f t="shared" si="60"/>
        <v>1311057</v>
      </c>
      <c r="H40" s="200">
        <f t="shared" si="1"/>
        <v>0.13613996532164291</v>
      </c>
      <c r="J40" s="198" t="s">
        <v>150</v>
      </c>
      <c r="K40" s="198">
        <v>21839171</v>
      </c>
      <c r="L40" s="198">
        <f t="shared" si="14"/>
        <v>10919585.5</v>
      </c>
      <c r="M40" s="198">
        <v>288547</v>
      </c>
      <c r="N40" s="198">
        <v>5308246</v>
      </c>
      <c r="O40" s="198">
        <f t="shared" si="61"/>
        <v>5611339.5</v>
      </c>
      <c r="P40" s="201">
        <f t="shared" si="3"/>
        <v>0.51387843430503843</v>
      </c>
      <c r="R40" s="198" t="s">
        <v>150</v>
      </c>
      <c r="S40" s="198">
        <v>36310750</v>
      </c>
      <c r="T40" s="198">
        <f t="shared" si="16"/>
        <v>18155375</v>
      </c>
      <c r="U40" s="198">
        <v>3181650</v>
      </c>
      <c r="V40" s="198">
        <v>5630550</v>
      </c>
      <c r="W40" s="198">
        <f t="shared" si="62"/>
        <v>12524825</v>
      </c>
      <c r="X40" s="200">
        <f t="shared" si="5"/>
        <v>0.68986870279462698</v>
      </c>
      <c r="Z40" s="198" t="s">
        <v>150</v>
      </c>
      <c r="AA40" s="198">
        <v>0</v>
      </c>
      <c r="AB40" s="198">
        <f t="shared" si="18"/>
        <v>0</v>
      </c>
      <c r="AC40" s="198">
        <v>0</v>
      </c>
      <c r="AD40" s="198">
        <v>0</v>
      </c>
      <c r="AE40" s="198">
        <f t="shared" si="63"/>
        <v>0</v>
      </c>
      <c r="AF40" s="200" t="str">
        <f t="shared" si="7"/>
        <v>No Budget</v>
      </c>
      <c r="AH40" s="198" t="s">
        <v>150</v>
      </c>
      <c r="AI40" s="198">
        <v>0</v>
      </c>
      <c r="AJ40" s="198">
        <f t="shared" si="20"/>
        <v>0</v>
      </c>
      <c r="AK40" s="198">
        <v>0</v>
      </c>
      <c r="AL40" s="198">
        <v>0</v>
      </c>
      <c r="AM40" s="198">
        <f t="shared" si="64"/>
        <v>0</v>
      </c>
      <c r="AN40" s="202" t="str">
        <f t="shared" si="9"/>
        <v>No Budget</v>
      </c>
      <c r="AP40" s="198" t="s">
        <v>150</v>
      </c>
      <c r="AQ40" s="198">
        <v>77410349</v>
      </c>
      <c r="AR40" s="198">
        <f t="shared" si="22"/>
        <v>38705174.5</v>
      </c>
      <c r="AS40" s="198">
        <v>8343929</v>
      </c>
      <c r="AT40" s="198">
        <v>19257953</v>
      </c>
      <c r="AU40" s="198">
        <f t="shared" si="65"/>
        <v>19447221.5</v>
      </c>
      <c r="AV40" s="201">
        <f t="shared" si="11"/>
        <v>0.50244500254093938</v>
      </c>
    </row>
    <row r="41" spans="2:48" x14ac:dyDescent="0.25">
      <c r="B41" s="198" t="s">
        <v>151</v>
      </c>
      <c r="C41" s="198">
        <v>5502013</v>
      </c>
      <c r="D41" s="198">
        <f t="shared" si="12"/>
        <v>2751006.5</v>
      </c>
      <c r="E41" s="199">
        <v>1490873</v>
      </c>
      <c r="F41" s="199">
        <v>2678660</v>
      </c>
      <c r="G41" s="198">
        <f t="shared" si="60"/>
        <v>72346.5</v>
      </c>
      <c r="H41" s="200">
        <f t="shared" si="1"/>
        <v>2.6298193043164383E-2</v>
      </c>
      <c r="J41" s="198" t="s">
        <v>151</v>
      </c>
      <c r="K41" s="198">
        <v>14148990</v>
      </c>
      <c r="L41" s="198">
        <f t="shared" si="14"/>
        <v>7074495</v>
      </c>
      <c r="M41" s="198">
        <v>0</v>
      </c>
      <c r="N41" s="198">
        <v>528151</v>
      </c>
      <c r="O41" s="198">
        <f t="shared" si="61"/>
        <v>6546344</v>
      </c>
      <c r="P41" s="201">
        <f t="shared" si="3"/>
        <v>0.92534435320118258</v>
      </c>
      <c r="R41" s="198" t="s">
        <v>151</v>
      </c>
      <c r="S41" s="198">
        <v>6710500</v>
      </c>
      <c r="T41" s="198">
        <f t="shared" si="16"/>
        <v>3355250</v>
      </c>
      <c r="U41" s="198">
        <v>1369470</v>
      </c>
      <c r="V41" s="198">
        <v>2333928</v>
      </c>
      <c r="W41" s="198">
        <f t="shared" si="62"/>
        <v>1021322</v>
      </c>
      <c r="X41" s="200">
        <f t="shared" si="5"/>
        <v>0.30439520154980998</v>
      </c>
      <c r="Z41" s="198" t="s">
        <v>151</v>
      </c>
      <c r="AA41" s="198">
        <v>0</v>
      </c>
      <c r="AB41" s="198">
        <f t="shared" si="18"/>
        <v>0</v>
      </c>
      <c r="AC41" s="198">
        <v>0</v>
      </c>
      <c r="AD41" s="198">
        <v>0</v>
      </c>
      <c r="AE41" s="198">
        <f t="shared" si="63"/>
        <v>0</v>
      </c>
      <c r="AF41" s="200" t="str">
        <f t="shared" si="7"/>
        <v>No Budget</v>
      </c>
      <c r="AH41" s="198" t="s">
        <v>151</v>
      </c>
      <c r="AI41" s="198">
        <v>0</v>
      </c>
      <c r="AJ41" s="198">
        <f t="shared" si="20"/>
        <v>0</v>
      </c>
      <c r="AK41" s="198">
        <v>0</v>
      </c>
      <c r="AL41" s="198">
        <v>0</v>
      </c>
      <c r="AM41" s="198">
        <f t="shared" si="64"/>
        <v>0</v>
      </c>
      <c r="AN41" s="202" t="str">
        <f t="shared" si="9"/>
        <v>No Budget</v>
      </c>
      <c r="AP41" s="198" t="s">
        <v>151</v>
      </c>
      <c r="AQ41" s="198">
        <v>26361503</v>
      </c>
      <c r="AR41" s="198">
        <f t="shared" si="22"/>
        <v>13180751.5</v>
      </c>
      <c r="AS41" s="198">
        <v>2860343</v>
      </c>
      <c r="AT41" s="198">
        <v>5540739</v>
      </c>
      <c r="AU41" s="198">
        <f t="shared" si="65"/>
        <v>7640012.5</v>
      </c>
      <c r="AV41" s="201">
        <f t="shared" si="11"/>
        <v>0.57963405956026104</v>
      </c>
    </row>
    <row r="42" spans="2:48" x14ac:dyDescent="0.25">
      <c r="B42" s="198" t="s">
        <v>152</v>
      </c>
      <c r="C42" s="198">
        <v>3349730</v>
      </c>
      <c r="D42" s="198">
        <f t="shared" si="12"/>
        <v>1674865</v>
      </c>
      <c r="E42" s="199">
        <v>683475</v>
      </c>
      <c r="F42" s="199">
        <v>1012523</v>
      </c>
      <c r="G42" s="198">
        <f t="shared" si="60"/>
        <v>662342</v>
      </c>
      <c r="H42" s="200">
        <f t="shared" si="1"/>
        <v>0.39545993259158202</v>
      </c>
      <c r="J42" s="198" t="s">
        <v>152</v>
      </c>
      <c r="K42" s="198">
        <v>4755369</v>
      </c>
      <c r="L42" s="198">
        <f t="shared" si="14"/>
        <v>2377684.5</v>
      </c>
      <c r="M42" s="198">
        <v>290708</v>
      </c>
      <c r="N42" s="198">
        <v>371792</v>
      </c>
      <c r="O42" s="198">
        <f t="shared" si="61"/>
        <v>2005892.5</v>
      </c>
      <c r="P42" s="201">
        <f t="shared" si="3"/>
        <v>0.84363274437798619</v>
      </c>
      <c r="R42" s="198" t="s">
        <v>152</v>
      </c>
      <c r="S42" s="198">
        <v>0</v>
      </c>
      <c r="T42" s="198">
        <f t="shared" si="16"/>
        <v>0</v>
      </c>
      <c r="U42" s="198">
        <v>0</v>
      </c>
      <c r="V42" s="198">
        <v>0</v>
      </c>
      <c r="W42" s="198">
        <f t="shared" si="62"/>
        <v>0</v>
      </c>
      <c r="X42" s="200" t="str">
        <f t="shared" si="5"/>
        <v>No Budget</v>
      </c>
      <c r="Z42" s="198" t="s">
        <v>152</v>
      </c>
      <c r="AA42" s="198">
        <v>7400000</v>
      </c>
      <c r="AB42" s="198">
        <f t="shared" si="18"/>
        <v>3700000</v>
      </c>
      <c r="AC42" s="198">
        <v>23280</v>
      </c>
      <c r="AD42" s="198">
        <v>23280</v>
      </c>
      <c r="AE42" s="198">
        <f t="shared" si="63"/>
        <v>3676720</v>
      </c>
      <c r="AF42" s="200">
        <f t="shared" si="7"/>
        <v>0.99370810810810806</v>
      </c>
      <c r="AH42" s="198" t="s">
        <v>152</v>
      </c>
      <c r="AI42" s="198">
        <v>0</v>
      </c>
      <c r="AJ42" s="198">
        <f t="shared" si="20"/>
        <v>0</v>
      </c>
      <c r="AK42" s="198">
        <v>0</v>
      </c>
      <c r="AL42" s="198">
        <v>0</v>
      </c>
      <c r="AM42" s="198">
        <f t="shared" si="64"/>
        <v>0</v>
      </c>
      <c r="AN42" s="202" t="str">
        <f t="shared" si="9"/>
        <v>No Budget</v>
      </c>
      <c r="AP42" s="198" t="s">
        <v>152</v>
      </c>
      <c r="AQ42" s="198">
        <v>15505099</v>
      </c>
      <c r="AR42" s="198">
        <f t="shared" si="22"/>
        <v>7752549.5</v>
      </c>
      <c r="AS42" s="198">
        <v>997463</v>
      </c>
      <c r="AT42" s="198">
        <v>1407595</v>
      </c>
      <c r="AU42" s="198">
        <f t="shared" si="65"/>
        <v>6344954.5</v>
      </c>
      <c r="AV42" s="201">
        <f t="shared" si="11"/>
        <v>0.81843456787989555</v>
      </c>
    </row>
    <row r="43" spans="2:48" x14ac:dyDescent="0.25">
      <c r="B43" s="198" t="s">
        <v>153</v>
      </c>
      <c r="C43" s="198">
        <v>819639</v>
      </c>
      <c r="D43" s="198">
        <f t="shared" si="12"/>
        <v>409819.5</v>
      </c>
      <c r="E43" s="199">
        <v>282229</v>
      </c>
      <c r="F43" s="199">
        <v>515131</v>
      </c>
      <c r="G43" s="198">
        <f t="shared" si="60"/>
        <v>-105311.5</v>
      </c>
      <c r="H43" s="200">
        <f t="shared" si="1"/>
        <v>-0.25697044674545744</v>
      </c>
      <c r="J43" s="198" t="s">
        <v>153</v>
      </c>
      <c r="K43" s="198">
        <v>1176476</v>
      </c>
      <c r="L43" s="198">
        <f t="shared" si="14"/>
        <v>588238</v>
      </c>
      <c r="M43" s="198">
        <v>0</v>
      </c>
      <c r="N43" s="198">
        <v>0</v>
      </c>
      <c r="O43" s="198">
        <f t="shared" si="61"/>
        <v>588238</v>
      </c>
      <c r="P43" s="201">
        <f t="shared" si="3"/>
        <v>1</v>
      </c>
      <c r="R43" s="198" t="s">
        <v>153</v>
      </c>
      <c r="S43" s="198">
        <v>0</v>
      </c>
      <c r="T43" s="198">
        <f t="shared" si="16"/>
        <v>0</v>
      </c>
      <c r="U43" s="198">
        <v>0</v>
      </c>
      <c r="V43" s="198">
        <v>0</v>
      </c>
      <c r="W43" s="198">
        <f t="shared" si="62"/>
        <v>0</v>
      </c>
      <c r="X43" s="200" t="str">
        <f t="shared" si="5"/>
        <v>No Budget</v>
      </c>
      <c r="Z43" s="198" t="s">
        <v>153</v>
      </c>
      <c r="AA43" s="198">
        <v>0</v>
      </c>
      <c r="AB43" s="198">
        <f t="shared" si="18"/>
        <v>0</v>
      </c>
      <c r="AC43" s="198">
        <v>0</v>
      </c>
      <c r="AD43" s="198">
        <v>0</v>
      </c>
      <c r="AE43" s="198">
        <f t="shared" si="63"/>
        <v>0</v>
      </c>
      <c r="AF43" s="200" t="str">
        <f t="shared" si="7"/>
        <v>No Budget</v>
      </c>
      <c r="AH43" s="198" t="s">
        <v>153</v>
      </c>
      <c r="AI43" s="198">
        <v>0</v>
      </c>
      <c r="AJ43" s="198">
        <f t="shared" si="20"/>
        <v>0</v>
      </c>
      <c r="AK43" s="198">
        <v>0</v>
      </c>
      <c r="AL43" s="198">
        <v>0</v>
      </c>
      <c r="AM43" s="198">
        <f t="shared" si="64"/>
        <v>0</v>
      </c>
      <c r="AN43" s="202" t="str">
        <f t="shared" si="9"/>
        <v>No Budget</v>
      </c>
      <c r="AP43" s="198" t="s">
        <v>153</v>
      </c>
      <c r="AQ43" s="198">
        <v>1996115</v>
      </c>
      <c r="AR43" s="198">
        <f t="shared" si="22"/>
        <v>998057.5</v>
      </c>
      <c r="AS43" s="198">
        <v>282229</v>
      </c>
      <c r="AT43" s="198">
        <v>515131</v>
      </c>
      <c r="AU43" s="198">
        <f t="shared" si="65"/>
        <v>482926.5</v>
      </c>
      <c r="AV43" s="201">
        <f t="shared" si="11"/>
        <v>0.48386641050240092</v>
      </c>
    </row>
    <row r="44" spans="2:48" x14ac:dyDescent="0.25">
      <c r="B44" s="198" t="s">
        <v>154</v>
      </c>
      <c r="C44" s="198">
        <v>31903951</v>
      </c>
      <c r="D44" s="198">
        <f t="shared" si="12"/>
        <v>15951975.5</v>
      </c>
      <c r="E44" s="199">
        <v>12415066</v>
      </c>
      <c r="F44" s="199">
        <v>21949908</v>
      </c>
      <c r="G44" s="198">
        <f t="shared" si="60"/>
        <v>-5997932.5</v>
      </c>
      <c r="H44" s="200">
        <f t="shared" si="1"/>
        <v>-0.37599935506420507</v>
      </c>
      <c r="J44" s="198" t="s">
        <v>154</v>
      </c>
      <c r="K44" s="198">
        <v>10346360</v>
      </c>
      <c r="L44" s="198">
        <f t="shared" si="14"/>
        <v>5173180</v>
      </c>
      <c r="M44" s="198">
        <v>1745495</v>
      </c>
      <c r="N44" s="198">
        <v>2747819</v>
      </c>
      <c r="O44" s="198">
        <f t="shared" si="61"/>
        <v>2425361</v>
      </c>
      <c r="P44" s="201">
        <f t="shared" si="3"/>
        <v>0.46883367677134763</v>
      </c>
      <c r="R44" s="198" t="s">
        <v>154</v>
      </c>
      <c r="S44" s="198">
        <v>167037130</v>
      </c>
      <c r="T44" s="198">
        <f t="shared" si="16"/>
        <v>83518565</v>
      </c>
      <c r="U44" s="198">
        <v>60290236</v>
      </c>
      <c r="V44" s="198">
        <v>105964943</v>
      </c>
      <c r="W44" s="198">
        <f t="shared" si="62"/>
        <v>-22446378</v>
      </c>
      <c r="X44" s="200">
        <f t="shared" si="5"/>
        <v>-0.26875914355089792</v>
      </c>
      <c r="Z44" s="198" t="s">
        <v>154</v>
      </c>
      <c r="AA44" s="198">
        <v>0</v>
      </c>
      <c r="AB44" s="198">
        <f t="shared" si="18"/>
        <v>0</v>
      </c>
      <c r="AC44" s="198">
        <v>0</v>
      </c>
      <c r="AD44" s="198">
        <v>0</v>
      </c>
      <c r="AE44" s="198">
        <f t="shared" si="63"/>
        <v>0</v>
      </c>
      <c r="AF44" s="200" t="str">
        <f t="shared" si="7"/>
        <v>No Budget</v>
      </c>
      <c r="AH44" s="198" t="s">
        <v>154</v>
      </c>
      <c r="AI44" s="198">
        <v>0</v>
      </c>
      <c r="AJ44" s="198">
        <f t="shared" si="20"/>
        <v>0</v>
      </c>
      <c r="AK44" s="198">
        <v>0</v>
      </c>
      <c r="AL44" s="198">
        <v>0</v>
      </c>
      <c r="AM44" s="198">
        <f t="shared" si="64"/>
        <v>0</v>
      </c>
      <c r="AN44" s="202" t="str">
        <f t="shared" si="9"/>
        <v>No Budget</v>
      </c>
      <c r="AP44" s="198" t="s">
        <v>154</v>
      </c>
      <c r="AQ44" s="198">
        <v>209287441</v>
      </c>
      <c r="AR44" s="198">
        <f t="shared" si="22"/>
        <v>104643720.5</v>
      </c>
      <c r="AS44" s="198">
        <v>74450797</v>
      </c>
      <c r="AT44" s="198">
        <v>130662670</v>
      </c>
      <c r="AU44" s="198">
        <f t="shared" si="65"/>
        <v>-26018949.5</v>
      </c>
      <c r="AV44" s="201">
        <f t="shared" si="11"/>
        <v>-0.24864319976084948</v>
      </c>
    </row>
    <row r="45" spans="2:48" x14ac:dyDescent="0.25">
      <c r="B45" s="198" t="s">
        <v>155</v>
      </c>
      <c r="C45" s="198">
        <v>4576371</v>
      </c>
      <c r="D45" s="198">
        <f t="shared" si="12"/>
        <v>2288185.5</v>
      </c>
      <c r="E45" s="199">
        <v>1223041</v>
      </c>
      <c r="F45" s="199">
        <v>2436330</v>
      </c>
      <c r="G45" s="198">
        <f t="shared" si="60"/>
        <v>-148144.5</v>
      </c>
      <c r="H45" s="200">
        <f t="shared" si="1"/>
        <v>-6.4743221211741794E-2</v>
      </c>
      <c r="J45" s="198" t="s">
        <v>155</v>
      </c>
      <c r="K45" s="198">
        <v>4224904</v>
      </c>
      <c r="L45" s="198">
        <f t="shared" si="14"/>
        <v>2112452</v>
      </c>
      <c r="M45" s="198">
        <v>110431</v>
      </c>
      <c r="N45" s="198">
        <v>819543</v>
      </c>
      <c r="O45" s="198">
        <f t="shared" si="61"/>
        <v>1292909</v>
      </c>
      <c r="P45" s="201">
        <f t="shared" si="3"/>
        <v>0.6120418357434867</v>
      </c>
      <c r="R45" s="198" t="s">
        <v>155</v>
      </c>
      <c r="S45" s="198">
        <v>0</v>
      </c>
      <c r="T45" s="198">
        <f t="shared" si="16"/>
        <v>0</v>
      </c>
      <c r="U45" s="198">
        <v>0</v>
      </c>
      <c r="V45" s="198">
        <v>0</v>
      </c>
      <c r="W45" s="198">
        <f t="shared" si="62"/>
        <v>0</v>
      </c>
      <c r="X45" s="200" t="str">
        <f t="shared" si="5"/>
        <v>No Budget</v>
      </c>
      <c r="Z45" s="198" t="s">
        <v>155</v>
      </c>
      <c r="AA45" s="198">
        <v>0</v>
      </c>
      <c r="AB45" s="198">
        <f t="shared" si="18"/>
        <v>0</v>
      </c>
      <c r="AC45" s="198">
        <v>0</v>
      </c>
      <c r="AD45" s="198">
        <v>0</v>
      </c>
      <c r="AE45" s="198">
        <f t="shared" si="63"/>
        <v>0</v>
      </c>
      <c r="AF45" s="200" t="str">
        <f t="shared" si="7"/>
        <v>No Budget</v>
      </c>
      <c r="AH45" s="198" t="s">
        <v>155</v>
      </c>
      <c r="AI45" s="198">
        <v>0</v>
      </c>
      <c r="AJ45" s="198">
        <f t="shared" si="20"/>
        <v>0</v>
      </c>
      <c r="AK45" s="198">
        <v>0</v>
      </c>
      <c r="AL45" s="198">
        <v>0</v>
      </c>
      <c r="AM45" s="198">
        <f t="shared" si="64"/>
        <v>0</v>
      </c>
      <c r="AN45" s="202" t="str">
        <f t="shared" si="9"/>
        <v>No Budget</v>
      </c>
      <c r="AP45" s="198" t="s">
        <v>155</v>
      </c>
      <c r="AQ45" s="198">
        <v>8801275</v>
      </c>
      <c r="AR45" s="198">
        <f t="shared" si="22"/>
        <v>4400637.5</v>
      </c>
      <c r="AS45" s="198">
        <v>1333472</v>
      </c>
      <c r="AT45" s="198">
        <v>3255873</v>
      </c>
      <c r="AU45" s="198">
        <f t="shared" si="65"/>
        <v>1144764.5</v>
      </c>
      <c r="AV45" s="201">
        <f t="shared" si="11"/>
        <v>0.2601360598322402</v>
      </c>
    </row>
    <row r="46" spans="2:48" x14ac:dyDescent="0.25">
      <c r="B46" s="208" t="s">
        <v>101</v>
      </c>
      <c r="C46" s="208">
        <f t="shared" ref="C46:G46" si="66">SUM(C47:C60)</f>
        <v>398254998</v>
      </c>
      <c r="D46" s="208">
        <f t="shared" si="66"/>
        <v>199127499</v>
      </c>
      <c r="E46" s="208">
        <v>97374880</v>
      </c>
      <c r="F46" s="208">
        <f t="shared" si="66"/>
        <v>202041061</v>
      </c>
      <c r="G46" s="208">
        <f t="shared" si="66"/>
        <v>-2913562</v>
      </c>
      <c r="H46" s="209">
        <f t="shared" si="1"/>
        <v>-1.4631640605298819E-2</v>
      </c>
      <c r="J46" s="208" t="s">
        <v>101</v>
      </c>
      <c r="K46" s="208">
        <f t="shared" ref="K46:O46" si="67">SUM(K47:K60)</f>
        <v>415953428</v>
      </c>
      <c r="L46" s="208">
        <f t="shared" si="67"/>
        <v>207976714</v>
      </c>
      <c r="M46" s="208">
        <v>149708716</v>
      </c>
      <c r="N46" s="208">
        <f t="shared" si="67"/>
        <v>359014381</v>
      </c>
      <c r="O46" s="208">
        <f t="shared" si="67"/>
        <v>-151037667</v>
      </c>
      <c r="P46" s="210">
        <f t="shared" si="3"/>
        <v>-0.72622393197346125</v>
      </c>
      <c r="R46" s="208" t="s">
        <v>101</v>
      </c>
      <c r="S46" s="208">
        <f t="shared" ref="S46:W46" si="68">SUM(S47:S60)</f>
        <v>580128</v>
      </c>
      <c r="T46" s="208">
        <f t="shared" si="68"/>
        <v>290064</v>
      </c>
      <c r="U46" s="208">
        <v>193384</v>
      </c>
      <c r="V46" s="208">
        <f t="shared" si="68"/>
        <v>338422</v>
      </c>
      <c r="W46" s="208">
        <f t="shared" si="68"/>
        <v>-48358</v>
      </c>
      <c r="X46" s="209">
        <f t="shared" si="5"/>
        <v>-0.16671493187710298</v>
      </c>
      <c r="Z46" s="208" t="s">
        <v>101</v>
      </c>
      <c r="AA46" s="208">
        <f t="shared" ref="AA46:AE46" si="69">SUM(AA47:AA60)</f>
        <v>53666375</v>
      </c>
      <c r="AB46" s="208">
        <f t="shared" si="69"/>
        <v>26833187.5</v>
      </c>
      <c r="AC46" s="208">
        <v>978896</v>
      </c>
      <c r="AD46" s="208">
        <f t="shared" si="69"/>
        <v>5235860</v>
      </c>
      <c r="AE46" s="208">
        <f t="shared" si="69"/>
        <v>21597327.5</v>
      </c>
      <c r="AF46" s="209">
        <f t="shared" si="7"/>
        <v>0.80487372213979425</v>
      </c>
      <c r="AH46" s="208" t="s">
        <v>101</v>
      </c>
      <c r="AI46" s="208">
        <f t="shared" ref="AI46:AM46" si="70">SUM(AI47:AI60)</f>
        <v>7760000</v>
      </c>
      <c r="AJ46" s="208">
        <f t="shared" si="70"/>
        <v>3880000</v>
      </c>
      <c r="AK46" s="208">
        <v>20803771</v>
      </c>
      <c r="AL46" s="208">
        <f t="shared" si="70"/>
        <v>21726527</v>
      </c>
      <c r="AM46" s="208">
        <f t="shared" si="70"/>
        <v>-17846527</v>
      </c>
      <c r="AN46" s="209">
        <f t="shared" si="9"/>
        <v>-4.5996203608247423</v>
      </c>
      <c r="AP46" s="208" t="s">
        <v>101</v>
      </c>
      <c r="AQ46" s="208">
        <f t="shared" ref="AQ46:AU46" si="71">SUM(AQ47:AQ60)</f>
        <v>876214929</v>
      </c>
      <c r="AR46" s="208">
        <f t="shared" si="71"/>
        <v>438107464.5</v>
      </c>
      <c r="AS46" s="208">
        <v>269059647</v>
      </c>
      <c r="AT46" s="208">
        <v>588356251</v>
      </c>
      <c r="AU46" s="208">
        <f t="shared" si="71"/>
        <v>-150248786.5</v>
      </c>
      <c r="AV46" s="210">
        <f t="shared" si="11"/>
        <v>-0.34294961550466802</v>
      </c>
    </row>
    <row r="47" spans="2:48" x14ac:dyDescent="0.25">
      <c r="B47" s="204" t="s">
        <v>156</v>
      </c>
      <c r="C47" s="204">
        <v>37336147</v>
      </c>
      <c r="D47" s="204">
        <f t="shared" si="12"/>
        <v>18668073.5</v>
      </c>
      <c r="E47" s="199">
        <v>8292279</v>
      </c>
      <c r="F47" s="199">
        <v>15789289</v>
      </c>
      <c r="G47" s="204">
        <f t="shared" ref="G47:G60" si="72">D47-F47</f>
        <v>2878784.5</v>
      </c>
      <c r="H47" s="205">
        <f t="shared" si="1"/>
        <v>0.15420897608957881</v>
      </c>
      <c r="J47" s="204" t="s">
        <v>156</v>
      </c>
      <c r="K47" s="204">
        <v>61924567</v>
      </c>
      <c r="L47" s="204">
        <f t="shared" si="14"/>
        <v>30962283.5</v>
      </c>
      <c r="M47" s="204">
        <v>17276731</v>
      </c>
      <c r="N47" s="204">
        <v>20351995</v>
      </c>
      <c r="O47" s="204">
        <f t="shared" ref="O47:O60" si="73">L47-N47</f>
        <v>10610288.5</v>
      </c>
      <c r="P47" s="206">
        <f t="shared" si="3"/>
        <v>0.34268430169241232</v>
      </c>
      <c r="R47" s="204" t="s">
        <v>156</v>
      </c>
      <c r="S47" s="204">
        <v>0</v>
      </c>
      <c r="T47" s="204">
        <f t="shared" si="16"/>
        <v>0</v>
      </c>
      <c r="U47" s="198">
        <v>0</v>
      </c>
      <c r="V47" s="204">
        <v>0</v>
      </c>
      <c r="W47" s="198">
        <f t="shared" ref="W47:W60" si="74">T47-V47</f>
        <v>0</v>
      </c>
      <c r="X47" s="205" t="str">
        <f t="shared" si="5"/>
        <v>No Budget</v>
      </c>
      <c r="Z47" s="204" t="s">
        <v>156</v>
      </c>
      <c r="AA47" s="204">
        <v>0</v>
      </c>
      <c r="AB47" s="204">
        <f t="shared" si="18"/>
        <v>0</v>
      </c>
      <c r="AC47" s="204">
        <v>0</v>
      </c>
      <c r="AD47" s="204">
        <v>0</v>
      </c>
      <c r="AE47" s="204">
        <f t="shared" ref="AE47:AE60" si="75">AB47-AD47</f>
        <v>0</v>
      </c>
      <c r="AF47" s="205" t="str">
        <f t="shared" si="7"/>
        <v>No Budget</v>
      </c>
      <c r="AH47" s="204" t="s">
        <v>156</v>
      </c>
      <c r="AI47" s="204">
        <v>0</v>
      </c>
      <c r="AJ47" s="204">
        <f t="shared" si="20"/>
        <v>0</v>
      </c>
      <c r="AK47" s="204">
        <v>0</v>
      </c>
      <c r="AL47" s="204">
        <v>0</v>
      </c>
      <c r="AM47" s="204">
        <f t="shared" ref="AM47:AM60" si="76">AJ47-AL47</f>
        <v>0</v>
      </c>
      <c r="AN47" s="207" t="str">
        <f t="shared" si="9"/>
        <v>No Budget</v>
      </c>
      <c r="AP47" s="204" t="s">
        <v>156</v>
      </c>
      <c r="AQ47" s="204">
        <v>99260714</v>
      </c>
      <c r="AR47" s="204">
        <f t="shared" si="22"/>
        <v>49630357</v>
      </c>
      <c r="AS47" s="204">
        <v>25569010</v>
      </c>
      <c r="AT47" s="204">
        <v>36141284</v>
      </c>
      <c r="AU47" s="204">
        <f t="shared" ref="AU47:AU60" si="77">AR47-AT47</f>
        <v>13489073</v>
      </c>
      <c r="AV47" s="206">
        <f t="shared" si="11"/>
        <v>0.27179077112018357</v>
      </c>
    </row>
    <row r="48" spans="2:48" x14ac:dyDescent="0.25">
      <c r="B48" s="198" t="s">
        <v>157</v>
      </c>
      <c r="C48" s="198">
        <v>1670591</v>
      </c>
      <c r="D48" s="198">
        <f t="shared" si="12"/>
        <v>835295.5</v>
      </c>
      <c r="E48" s="199">
        <v>340937</v>
      </c>
      <c r="F48" s="199">
        <v>633048</v>
      </c>
      <c r="G48" s="198">
        <f t="shared" si="72"/>
        <v>202247.5</v>
      </c>
      <c r="H48" s="200">
        <f t="shared" si="1"/>
        <v>0.24212688802944587</v>
      </c>
      <c r="J48" s="198" t="s">
        <v>157</v>
      </c>
      <c r="K48" s="198">
        <v>1748919</v>
      </c>
      <c r="L48" s="198">
        <f t="shared" si="14"/>
        <v>874459.5</v>
      </c>
      <c r="M48" s="198">
        <v>0</v>
      </c>
      <c r="N48" s="198">
        <v>0</v>
      </c>
      <c r="O48" s="198">
        <f t="shared" si="73"/>
        <v>874459.5</v>
      </c>
      <c r="P48" s="201">
        <f t="shared" si="3"/>
        <v>1</v>
      </c>
      <c r="R48" s="198" t="s">
        <v>157</v>
      </c>
      <c r="S48" s="198">
        <v>0</v>
      </c>
      <c r="T48" s="198">
        <f t="shared" si="16"/>
        <v>0</v>
      </c>
      <c r="U48" s="198">
        <v>0</v>
      </c>
      <c r="V48" s="198">
        <v>0</v>
      </c>
      <c r="W48" s="198">
        <f t="shared" si="74"/>
        <v>0</v>
      </c>
      <c r="X48" s="200" t="str">
        <f t="shared" si="5"/>
        <v>No Budget</v>
      </c>
      <c r="Z48" s="198" t="s">
        <v>157</v>
      </c>
      <c r="AA48" s="198">
        <v>0</v>
      </c>
      <c r="AB48" s="198">
        <f t="shared" si="18"/>
        <v>0</v>
      </c>
      <c r="AC48" s="198">
        <v>0</v>
      </c>
      <c r="AD48" s="198">
        <v>0</v>
      </c>
      <c r="AE48" s="198">
        <f t="shared" si="75"/>
        <v>0</v>
      </c>
      <c r="AF48" s="200" t="str">
        <f t="shared" si="7"/>
        <v>No Budget</v>
      </c>
      <c r="AH48" s="198" t="s">
        <v>157</v>
      </c>
      <c r="AI48" s="198">
        <v>0</v>
      </c>
      <c r="AJ48" s="198">
        <f t="shared" si="20"/>
        <v>0</v>
      </c>
      <c r="AK48" s="198">
        <v>0</v>
      </c>
      <c r="AL48" s="198">
        <v>0</v>
      </c>
      <c r="AM48" s="198">
        <f t="shared" si="76"/>
        <v>0</v>
      </c>
      <c r="AN48" s="202" t="str">
        <f t="shared" si="9"/>
        <v>No Budget</v>
      </c>
      <c r="AP48" s="198" t="s">
        <v>157</v>
      </c>
      <c r="AQ48" s="198">
        <v>3419510</v>
      </c>
      <c r="AR48" s="198">
        <f t="shared" si="22"/>
        <v>1709755</v>
      </c>
      <c r="AS48" s="198">
        <v>340937</v>
      </c>
      <c r="AT48" s="198">
        <v>633048</v>
      </c>
      <c r="AU48" s="198">
        <f t="shared" si="77"/>
        <v>1076707</v>
      </c>
      <c r="AV48" s="201">
        <f t="shared" si="11"/>
        <v>0.62974344277396466</v>
      </c>
    </row>
    <row r="49" spans="2:48" x14ac:dyDescent="0.25">
      <c r="B49" s="198" t="s">
        <v>158</v>
      </c>
      <c r="C49" s="198">
        <v>14734896</v>
      </c>
      <c r="D49" s="198">
        <f t="shared" si="12"/>
        <v>7367448</v>
      </c>
      <c r="E49" s="199">
        <v>5654468</v>
      </c>
      <c r="F49" s="199">
        <v>14623772</v>
      </c>
      <c r="G49" s="198">
        <f t="shared" si="72"/>
        <v>-7256324</v>
      </c>
      <c r="H49" s="200">
        <f t="shared" si="1"/>
        <v>-0.98491689388238646</v>
      </c>
      <c r="J49" s="198" t="s">
        <v>158</v>
      </c>
      <c r="K49" s="198">
        <v>14408459</v>
      </c>
      <c r="L49" s="198">
        <f t="shared" si="14"/>
        <v>7204229.5</v>
      </c>
      <c r="M49" s="198">
        <v>2618101</v>
      </c>
      <c r="N49" s="198">
        <v>3980594</v>
      </c>
      <c r="O49" s="198">
        <f t="shared" si="73"/>
        <v>3223635.5</v>
      </c>
      <c r="P49" s="201">
        <f t="shared" si="3"/>
        <v>0.44746429857627384</v>
      </c>
      <c r="R49" s="198" t="s">
        <v>158</v>
      </c>
      <c r="S49" s="198">
        <v>0</v>
      </c>
      <c r="T49" s="198">
        <f t="shared" si="16"/>
        <v>0</v>
      </c>
      <c r="U49" s="198">
        <v>0</v>
      </c>
      <c r="V49" s="198">
        <v>0</v>
      </c>
      <c r="W49" s="198">
        <f t="shared" si="74"/>
        <v>0</v>
      </c>
      <c r="X49" s="200" t="str">
        <f t="shared" si="5"/>
        <v>No Budget</v>
      </c>
      <c r="Z49" s="198" t="s">
        <v>158</v>
      </c>
      <c r="AA49" s="198">
        <v>0</v>
      </c>
      <c r="AB49" s="198">
        <f t="shared" si="18"/>
        <v>0</v>
      </c>
      <c r="AC49" s="198">
        <v>0</v>
      </c>
      <c r="AD49" s="198">
        <v>0</v>
      </c>
      <c r="AE49" s="198">
        <f t="shared" si="75"/>
        <v>0</v>
      </c>
      <c r="AF49" s="200" t="str">
        <f t="shared" si="7"/>
        <v>No Budget</v>
      </c>
      <c r="AH49" s="198" t="s">
        <v>158</v>
      </c>
      <c r="AI49" s="198">
        <v>0</v>
      </c>
      <c r="AJ49" s="198">
        <f t="shared" si="20"/>
        <v>0</v>
      </c>
      <c r="AK49" s="198">
        <v>0</v>
      </c>
      <c r="AL49" s="198">
        <v>0</v>
      </c>
      <c r="AM49" s="198">
        <f t="shared" si="76"/>
        <v>0</v>
      </c>
      <c r="AN49" s="202" t="str">
        <f t="shared" si="9"/>
        <v>No Budget</v>
      </c>
      <c r="AP49" s="198" t="s">
        <v>158</v>
      </c>
      <c r="AQ49" s="198">
        <v>29143355</v>
      </c>
      <c r="AR49" s="198">
        <f t="shared" si="22"/>
        <v>14571677.5</v>
      </c>
      <c r="AS49" s="198">
        <v>8272569</v>
      </c>
      <c r="AT49" s="198">
        <v>18604366</v>
      </c>
      <c r="AU49" s="198">
        <f t="shared" si="77"/>
        <v>-4032688.5</v>
      </c>
      <c r="AV49" s="201">
        <f t="shared" si="11"/>
        <v>-0.2767484045676965</v>
      </c>
    </row>
    <row r="50" spans="2:48" x14ac:dyDescent="0.25">
      <c r="B50" s="198" t="s">
        <v>159</v>
      </c>
      <c r="C50" s="198">
        <v>1328898</v>
      </c>
      <c r="D50" s="198">
        <f t="shared" si="12"/>
        <v>664449</v>
      </c>
      <c r="E50" s="199">
        <v>314351</v>
      </c>
      <c r="F50" s="199">
        <v>521631</v>
      </c>
      <c r="G50" s="198">
        <f t="shared" si="72"/>
        <v>142818</v>
      </c>
      <c r="H50" s="200">
        <f t="shared" si="1"/>
        <v>0.21494200457822948</v>
      </c>
      <c r="J50" s="198" t="s">
        <v>159</v>
      </c>
      <c r="K50" s="198">
        <v>822614</v>
      </c>
      <c r="L50" s="198">
        <f t="shared" si="14"/>
        <v>411307</v>
      </c>
      <c r="M50" s="198">
        <v>0</v>
      </c>
      <c r="N50" s="198">
        <v>0</v>
      </c>
      <c r="O50" s="198">
        <f t="shared" si="73"/>
        <v>411307</v>
      </c>
      <c r="P50" s="201">
        <f t="shared" si="3"/>
        <v>1</v>
      </c>
      <c r="R50" s="198" t="s">
        <v>159</v>
      </c>
      <c r="S50" s="198">
        <v>580128</v>
      </c>
      <c r="T50" s="198">
        <f t="shared" si="16"/>
        <v>290064</v>
      </c>
      <c r="U50" s="198">
        <v>193384</v>
      </c>
      <c r="V50" s="198">
        <v>338422</v>
      </c>
      <c r="W50" s="198">
        <f t="shared" si="74"/>
        <v>-48358</v>
      </c>
      <c r="X50" s="200">
        <f t="shared" si="5"/>
        <v>-0.16671493187710298</v>
      </c>
      <c r="Z50" s="198" t="s">
        <v>159</v>
      </c>
      <c r="AA50" s="198">
        <v>0</v>
      </c>
      <c r="AB50" s="198">
        <f t="shared" si="18"/>
        <v>0</v>
      </c>
      <c r="AC50" s="198">
        <v>0</v>
      </c>
      <c r="AD50" s="198">
        <v>0</v>
      </c>
      <c r="AE50" s="198">
        <f t="shared" si="75"/>
        <v>0</v>
      </c>
      <c r="AF50" s="200" t="str">
        <f t="shared" si="7"/>
        <v>No Budget</v>
      </c>
      <c r="AH50" s="198" t="s">
        <v>159</v>
      </c>
      <c r="AI50" s="198">
        <v>0</v>
      </c>
      <c r="AJ50" s="198">
        <f t="shared" si="20"/>
        <v>0</v>
      </c>
      <c r="AK50" s="198">
        <v>0</v>
      </c>
      <c r="AL50" s="198">
        <v>0</v>
      </c>
      <c r="AM50" s="198">
        <f t="shared" si="76"/>
        <v>0</v>
      </c>
      <c r="AN50" s="202" t="str">
        <f t="shared" si="9"/>
        <v>No Budget</v>
      </c>
      <c r="AP50" s="198" t="s">
        <v>159</v>
      </c>
      <c r="AQ50" s="198">
        <v>2731640</v>
      </c>
      <c r="AR50" s="198">
        <f t="shared" si="22"/>
        <v>1365820</v>
      </c>
      <c r="AS50" s="198">
        <v>507735</v>
      </c>
      <c r="AT50" s="198">
        <v>860053</v>
      </c>
      <c r="AU50" s="198">
        <f t="shared" si="77"/>
        <v>505767</v>
      </c>
      <c r="AV50" s="201">
        <f t="shared" si="11"/>
        <v>0.37030282174810736</v>
      </c>
    </row>
    <row r="51" spans="2:48" x14ac:dyDescent="0.25">
      <c r="B51" s="198" t="s">
        <v>160</v>
      </c>
      <c r="C51" s="198">
        <v>123105235</v>
      </c>
      <c r="D51" s="198">
        <f t="shared" si="12"/>
        <v>61552617.5</v>
      </c>
      <c r="E51" s="199">
        <v>42562426</v>
      </c>
      <c r="F51" s="199">
        <v>74017097</v>
      </c>
      <c r="G51" s="198">
        <f t="shared" si="72"/>
        <v>-12464479.5</v>
      </c>
      <c r="H51" s="200">
        <f t="shared" si="1"/>
        <v>-0.20250120963580467</v>
      </c>
      <c r="J51" s="198" t="s">
        <v>160</v>
      </c>
      <c r="K51" s="198">
        <v>65874510</v>
      </c>
      <c r="L51" s="198">
        <f t="shared" si="14"/>
        <v>32937255</v>
      </c>
      <c r="M51" s="198">
        <v>52002182</v>
      </c>
      <c r="N51" s="198">
        <v>55247705</v>
      </c>
      <c r="O51" s="198">
        <f t="shared" si="73"/>
        <v>-22310450</v>
      </c>
      <c r="P51" s="201">
        <f t="shared" si="3"/>
        <v>-0.67736215419287371</v>
      </c>
      <c r="R51" s="198" t="s">
        <v>160</v>
      </c>
      <c r="S51" s="198">
        <v>0</v>
      </c>
      <c r="T51" s="198">
        <f t="shared" si="16"/>
        <v>0</v>
      </c>
      <c r="U51" s="198">
        <v>0</v>
      </c>
      <c r="V51" s="198">
        <v>0</v>
      </c>
      <c r="W51" s="198">
        <f t="shared" si="74"/>
        <v>0</v>
      </c>
      <c r="X51" s="200" t="str">
        <f t="shared" si="5"/>
        <v>No Budget</v>
      </c>
      <c r="Z51" s="198" t="s">
        <v>160</v>
      </c>
      <c r="AA51" s="198">
        <v>3000000</v>
      </c>
      <c r="AB51" s="198">
        <f t="shared" si="18"/>
        <v>1500000</v>
      </c>
      <c r="AC51" s="198">
        <v>355350</v>
      </c>
      <c r="AD51" s="198">
        <v>355350</v>
      </c>
      <c r="AE51" s="198">
        <f t="shared" si="75"/>
        <v>1144650</v>
      </c>
      <c r="AF51" s="200">
        <f t="shared" si="7"/>
        <v>0.7631</v>
      </c>
      <c r="AH51" s="198" t="s">
        <v>160</v>
      </c>
      <c r="AI51" s="198">
        <v>0</v>
      </c>
      <c r="AJ51" s="198">
        <f t="shared" si="20"/>
        <v>0</v>
      </c>
      <c r="AK51" s="198">
        <v>0</v>
      </c>
      <c r="AL51" s="198">
        <v>0</v>
      </c>
      <c r="AM51" s="198">
        <f t="shared" si="76"/>
        <v>0</v>
      </c>
      <c r="AN51" s="202" t="str">
        <f t="shared" si="9"/>
        <v>No Budget</v>
      </c>
      <c r="AP51" s="198" t="s">
        <v>160</v>
      </c>
      <c r="AQ51" s="198">
        <v>191979745</v>
      </c>
      <c r="AR51" s="198">
        <f t="shared" si="22"/>
        <v>95989872.5</v>
      </c>
      <c r="AS51" s="198">
        <v>94919958</v>
      </c>
      <c r="AT51" s="198">
        <v>129620152</v>
      </c>
      <c r="AU51" s="198">
        <f t="shared" si="77"/>
        <v>-33630279.5</v>
      </c>
      <c r="AV51" s="201">
        <f t="shared" si="11"/>
        <v>-0.35035237180880724</v>
      </c>
    </row>
    <row r="52" spans="2:48" x14ac:dyDescent="0.25">
      <c r="B52" s="204" t="s">
        <v>161</v>
      </c>
      <c r="C52" s="204">
        <v>4113882</v>
      </c>
      <c r="D52" s="204">
        <f t="shared" si="12"/>
        <v>2056941</v>
      </c>
      <c r="E52" s="199">
        <v>1435790</v>
      </c>
      <c r="F52" s="199">
        <v>2168609</v>
      </c>
      <c r="G52" s="204">
        <f t="shared" si="72"/>
        <v>-111668</v>
      </c>
      <c r="H52" s="205">
        <f t="shared" si="1"/>
        <v>-5.4288382603098484E-2</v>
      </c>
      <c r="J52" s="204" t="s">
        <v>161</v>
      </c>
      <c r="K52" s="204">
        <v>1068682</v>
      </c>
      <c r="L52" s="204">
        <f t="shared" si="14"/>
        <v>534341</v>
      </c>
      <c r="M52" s="204">
        <v>0</v>
      </c>
      <c r="N52" s="204">
        <v>0</v>
      </c>
      <c r="O52" s="204">
        <f t="shared" si="73"/>
        <v>534341</v>
      </c>
      <c r="P52" s="206">
        <f t="shared" si="3"/>
        <v>1</v>
      </c>
      <c r="R52" s="204" t="s">
        <v>161</v>
      </c>
      <c r="S52" s="204">
        <v>0</v>
      </c>
      <c r="T52" s="204">
        <f t="shared" si="16"/>
        <v>0</v>
      </c>
      <c r="U52" s="198">
        <v>0</v>
      </c>
      <c r="V52" s="204">
        <v>0</v>
      </c>
      <c r="W52" s="198">
        <f t="shared" si="74"/>
        <v>0</v>
      </c>
      <c r="X52" s="205" t="str">
        <f t="shared" si="5"/>
        <v>No Budget</v>
      </c>
      <c r="Z52" s="204" t="s">
        <v>161</v>
      </c>
      <c r="AA52" s="204">
        <v>0</v>
      </c>
      <c r="AB52" s="204">
        <f t="shared" si="18"/>
        <v>0</v>
      </c>
      <c r="AC52" s="204">
        <v>0</v>
      </c>
      <c r="AD52" s="204">
        <v>0</v>
      </c>
      <c r="AE52" s="204">
        <f t="shared" si="75"/>
        <v>0</v>
      </c>
      <c r="AF52" s="205" t="str">
        <f t="shared" si="7"/>
        <v>No Budget</v>
      </c>
      <c r="AH52" s="204" t="s">
        <v>161</v>
      </c>
      <c r="AI52" s="204">
        <v>0</v>
      </c>
      <c r="AJ52" s="204">
        <f t="shared" si="20"/>
        <v>0</v>
      </c>
      <c r="AK52" s="204">
        <v>0</v>
      </c>
      <c r="AL52" s="204">
        <v>0</v>
      </c>
      <c r="AM52" s="204">
        <f t="shared" si="76"/>
        <v>0</v>
      </c>
      <c r="AN52" s="207" t="str">
        <f t="shared" si="9"/>
        <v>No Budget</v>
      </c>
      <c r="AP52" s="204" t="s">
        <v>161</v>
      </c>
      <c r="AQ52" s="204">
        <v>5182564</v>
      </c>
      <c r="AR52" s="204">
        <f t="shared" si="22"/>
        <v>2591282</v>
      </c>
      <c r="AS52" s="204">
        <v>1435790</v>
      </c>
      <c r="AT52" s="204">
        <v>2168609</v>
      </c>
      <c r="AU52" s="204">
        <f t="shared" si="77"/>
        <v>422673</v>
      </c>
      <c r="AV52" s="206">
        <f t="shared" si="11"/>
        <v>0.16311347047523195</v>
      </c>
    </row>
    <row r="53" spans="2:48" x14ac:dyDescent="0.25">
      <c r="B53" s="204" t="s">
        <v>162</v>
      </c>
      <c r="C53" s="204">
        <v>6519635</v>
      </c>
      <c r="D53" s="204">
        <f t="shared" si="12"/>
        <v>3259817.5</v>
      </c>
      <c r="E53" s="199">
        <v>-2431866</v>
      </c>
      <c r="F53" s="199">
        <v>2287900</v>
      </c>
      <c r="G53" s="204">
        <f t="shared" si="72"/>
        <v>971917.5</v>
      </c>
      <c r="H53" s="205">
        <f t="shared" si="1"/>
        <v>0.2981508934165793</v>
      </c>
      <c r="J53" s="204" t="s">
        <v>162</v>
      </c>
      <c r="K53" s="204">
        <v>4432446</v>
      </c>
      <c r="L53" s="204">
        <f t="shared" si="14"/>
        <v>2216223</v>
      </c>
      <c r="M53" s="204">
        <v>115066</v>
      </c>
      <c r="N53" s="204">
        <v>1376451</v>
      </c>
      <c r="O53" s="204">
        <f t="shared" si="73"/>
        <v>839772</v>
      </c>
      <c r="P53" s="206">
        <f t="shared" si="3"/>
        <v>0.37892035232916543</v>
      </c>
      <c r="R53" s="204" t="s">
        <v>162</v>
      </c>
      <c r="S53" s="204">
        <v>0</v>
      </c>
      <c r="T53" s="204">
        <f t="shared" si="16"/>
        <v>0</v>
      </c>
      <c r="U53" s="198">
        <v>0</v>
      </c>
      <c r="V53" s="204">
        <v>0</v>
      </c>
      <c r="W53" s="198">
        <f t="shared" si="74"/>
        <v>0</v>
      </c>
      <c r="X53" s="205" t="str">
        <f t="shared" si="5"/>
        <v>No Budget</v>
      </c>
      <c r="Z53" s="204" t="s">
        <v>162</v>
      </c>
      <c r="AA53" s="204">
        <v>0</v>
      </c>
      <c r="AB53" s="204">
        <f t="shared" si="18"/>
        <v>0</v>
      </c>
      <c r="AC53" s="204">
        <v>0</v>
      </c>
      <c r="AD53" s="204">
        <v>0</v>
      </c>
      <c r="AE53" s="204">
        <f t="shared" si="75"/>
        <v>0</v>
      </c>
      <c r="AF53" s="205" t="str">
        <f t="shared" si="7"/>
        <v>No Budget</v>
      </c>
      <c r="AH53" s="204" t="s">
        <v>162</v>
      </c>
      <c r="AI53" s="204">
        <v>0</v>
      </c>
      <c r="AJ53" s="204">
        <f t="shared" si="20"/>
        <v>0</v>
      </c>
      <c r="AK53" s="204">
        <v>0</v>
      </c>
      <c r="AL53" s="204">
        <v>0</v>
      </c>
      <c r="AM53" s="204">
        <f t="shared" si="76"/>
        <v>0</v>
      </c>
      <c r="AN53" s="207" t="str">
        <f t="shared" si="9"/>
        <v>No Budget</v>
      </c>
      <c r="AP53" s="204" t="s">
        <v>162</v>
      </c>
      <c r="AQ53" s="204">
        <v>10952081</v>
      </c>
      <c r="AR53" s="204">
        <f t="shared" si="22"/>
        <v>5476040.5</v>
      </c>
      <c r="AS53" s="204">
        <v>-2316800</v>
      </c>
      <c r="AT53" s="204">
        <v>3664351</v>
      </c>
      <c r="AU53" s="204">
        <f t="shared" si="77"/>
        <v>1811689.5</v>
      </c>
      <c r="AV53" s="206">
        <f t="shared" si="11"/>
        <v>0.33083931720373505</v>
      </c>
    </row>
    <row r="54" spans="2:48" x14ac:dyDescent="0.25">
      <c r="B54" s="198" t="s">
        <v>163</v>
      </c>
      <c r="C54" s="198">
        <v>1470809</v>
      </c>
      <c r="D54" s="198">
        <f t="shared" si="12"/>
        <v>735404.5</v>
      </c>
      <c r="E54" s="199">
        <v>393563</v>
      </c>
      <c r="F54" s="199">
        <v>711424</v>
      </c>
      <c r="G54" s="198">
        <f t="shared" si="72"/>
        <v>23980.5</v>
      </c>
      <c r="H54" s="200">
        <f t="shared" si="1"/>
        <v>3.260858479924994E-2</v>
      </c>
      <c r="J54" s="198" t="s">
        <v>163</v>
      </c>
      <c r="K54" s="198">
        <v>346764</v>
      </c>
      <c r="L54" s="198">
        <f t="shared" si="14"/>
        <v>173382</v>
      </c>
      <c r="M54" s="198">
        <v>0</v>
      </c>
      <c r="N54" s="198">
        <v>0</v>
      </c>
      <c r="O54" s="198">
        <f t="shared" si="73"/>
        <v>173382</v>
      </c>
      <c r="P54" s="201">
        <f t="shared" si="3"/>
        <v>1</v>
      </c>
      <c r="R54" s="198" t="s">
        <v>163</v>
      </c>
      <c r="S54" s="198">
        <v>0</v>
      </c>
      <c r="T54" s="198">
        <f t="shared" si="16"/>
        <v>0</v>
      </c>
      <c r="U54" s="198">
        <v>0</v>
      </c>
      <c r="V54" s="198">
        <v>0</v>
      </c>
      <c r="W54" s="198">
        <f t="shared" si="74"/>
        <v>0</v>
      </c>
      <c r="X54" s="200" t="str">
        <f t="shared" si="5"/>
        <v>No Budget</v>
      </c>
      <c r="Z54" s="198" t="s">
        <v>163</v>
      </c>
      <c r="AA54" s="198">
        <v>0</v>
      </c>
      <c r="AB54" s="198">
        <f t="shared" si="18"/>
        <v>0</v>
      </c>
      <c r="AC54" s="198">
        <v>0</v>
      </c>
      <c r="AD54" s="198">
        <v>0</v>
      </c>
      <c r="AE54" s="198">
        <f t="shared" si="75"/>
        <v>0</v>
      </c>
      <c r="AF54" s="200" t="str">
        <f t="shared" si="7"/>
        <v>No Budget</v>
      </c>
      <c r="AH54" s="198" t="s">
        <v>163</v>
      </c>
      <c r="AI54" s="198">
        <v>0</v>
      </c>
      <c r="AJ54" s="198">
        <f t="shared" si="20"/>
        <v>0</v>
      </c>
      <c r="AK54" s="198">
        <v>0</v>
      </c>
      <c r="AL54" s="198">
        <v>0</v>
      </c>
      <c r="AM54" s="198">
        <f t="shared" si="76"/>
        <v>0</v>
      </c>
      <c r="AN54" s="202" t="str">
        <f t="shared" si="9"/>
        <v>No Budget</v>
      </c>
      <c r="AP54" s="198" t="s">
        <v>163</v>
      </c>
      <c r="AQ54" s="198">
        <v>1817573</v>
      </c>
      <c r="AR54" s="198">
        <f t="shared" si="22"/>
        <v>908786.5</v>
      </c>
      <c r="AS54" s="198">
        <v>393563</v>
      </c>
      <c r="AT54" s="198">
        <v>711424</v>
      </c>
      <c r="AU54" s="198">
        <f t="shared" si="77"/>
        <v>197362.5</v>
      </c>
      <c r="AV54" s="201">
        <f t="shared" si="11"/>
        <v>0.21717146986668487</v>
      </c>
    </row>
    <row r="55" spans="2:48" x14ac:dyDescent="0.25">
      <c r="B55" s="198" t="s">
        <v>164</v>
      </c>
      <c r="C55" s="198">
        <v>4545916</v>
      </c>
      <c r="D55" s="198">
        <f t="shared" si="12"/>
        <v>2272958</v>
      </c>
      <c r="E55" s="199">
        <v>1468800</v>
      </c>
      <c r="F55" s="199">
        <v>2606460</v>
      </c>
      <c r="G55" s="198">
        <f t="shared" si="72"/>
        <v>-333502</v>
      </c>
      <c r="H55" s="200">
        <f t="shared" si="1"/>
        <v>-0.14672598437806594</v>
      </c>
      <c r="J55" s="198" t="s">
        <v>164</v>
      </c>
      <c r="K55" s="198">
        <v>17958354</v>
      </c>
      <c r="L55" s="198">
        <f t="shared" si="14"/>
        <v>8979177</v>
      </c>
      <c r="M55" s="198">
        <v>0</v>
      </c>
      <c r="N55" s="198">
        <v>0</v>
      </c>
      <c r="O55" s="198">
        <f t="shared" si="73"/>
        <v>8979177</v>
      </c>
      <c r="P55" s="201">
        <f t="shared" si="3"/>
        <v>1</v>
      </c>
      <c r="R55" s="198" t="s">
        <v>164</v>
      </c>
      <c r="S55" s="198">
        <v>0</v>
      </c>
      <c r="T55" s="198">
        <f t="shared" si="16"/>
        <v>0</v>
      </c>
      <c r="U55" s="198">
        <v>0</v>
      </c>
      <c r="V55" s="198">
        <v>0</v>
      </c>
      <c r="W55" s="198">
        <f t="shared" si="74"/>
        <v>0</v>
      </c>
      <c r="X55" s="200" t="str">
        <f t="shared" si="5"/>
        <v>No Budget</v>
      </c>
      <c r="Z55" s="198" t="s">
        <v>164</v>
      </c>
      <c r="AA55" s="198">
        <v>0</v>
      </c>
      <c r="AB55" s="198">
        <f t="shared" si="18"/>
        <v>0</v>
      </c>
      <c r="AC55" s="198">
        <v>0</v>
      </c>
      <c r="AD55" s="198">
        <v>0</v>
      </c>
      <c r="AE55" s="198">
        <f t="shared" si="75"/>
        <v>0</v>
      </c>
      <c r="AF55" s="200" t="str">
        <f t="shared" si="7"/>
        <v>No Budget</v>
      </c>
      <c r="AH55" s="198" t="s">
        <v>164</v>
      </c>
      <c r="AI55" s="198">
        <v>0</v>
      </c>
      <c r="AJ55" s="198">
        <f t="shared" si="20"/>
        <v>0</v>
      </c>
      <c r="AK55" s="198">
        <v>0</v>
      </c>
      <c r="AL55" s="198">
        <v>0</v>
      </c>
      <c r="AM55" s="198">
        <f t="shared" si="76"/>
        <v>0</v>
      </c>
      <c r="AN55" s="202" t="str">
        <f t="shared" si="9"/>
        <v>No Budget</v>
      </c>
      <c r="AP55" s="198" t="s">
        <v>164</v>
      </c>
      <c r="AQ55" s="198">
        <v>22504270</v>
      </c>
      <c r="AR55" s="198">
        <f t="shared" si="22"/>
        <v>11252135</v>
      </c>
      <c r="AS55" s="198">
        <v>1468800</v>
      </c>
      <c r="AT55" s="198">
        <v>2606460</v>
      </c>
      <c r="AU55" s="198">
        <f t="shared" si="77"/>
        <v>8645675</v>
      </c>
      <c r="AV55" s="201">
        <f t="shared" si="11"/>
        <v>0.76835862705166624</v>
      </c>
    </row>
    <row r="56" spans="2:48" x14ac:dyDescent="0.25">
      <c r="B56" s="198" t="s">
        <v>165</v>
      </c>
      <c r="C56" s="198">
        <v>18272486</v>
      </c>
      <c r="D56" s="198">
        <f t="shared" si="12"/>
        <v>9136243</v>
      </c>
      <c r="E56" s="199">
        <v>1230832</v>
      </c>
      <c r="F56" s="199">
        <v>2750523</v>
      </c>
      <c r="G56" s="198">
        <f t="shared" si="72"/>
        <v>6385720</v>
      </c>
      <c r="H56" s="200">
        <f t="shared" si="1"/>
        <v>0.69894375620263161</v>
      </c>
      <c r="J56" s="198" t="s">
        <v>165</v>
      </c>
      <c r="K56" s="198">
        <v>15486946</v>
      </c>
      <c r="L56" s="198">
        <f t="shared" si="14"/>
        <v>7743473</v>
      </c>
      <c r="M56" s="198">
        <v>0</v>
      </c>
      <c r="N56" s="198">
        <v>4582197</v>
      </c>
      <c r="O56" s="198">
        <f t="shared" si="73"/>
        <v>3161276</v>
      </c>
      <c r="P56" s="201">
        <f t="shared" si="3"/>
        <v>0.40825040650364508</v>
      </c>
      <c r="R56" s="198" t="s">
        <v>165</v>
      </c>
      <c r="S56" s="198">
        <v>0</v>
      </c>
      <c r="T56" s="198">
        <f t="shared" si="16"/>
        <v>0</v>
      </c>
      <c r="U56" s="198">
        <v>0</v>
      </c>
      <c r="V56" s="198">
        <v>0</v>
      </c>
      <c r="W56" s="198">
        <f t="shared" si="74"/>
        <v>0</v>
      </c>
      <c r="X56" s="200" t="str">
        <f t="shared" si="5"/>
        <v>No Budget</v>
      </c>
      <c r="Z56" s="198" t="s">
        <v>165</v>
      </c>
      <c r="AA56" s="198">
        <v>0</v>
      </c>
      <c r="AB56" s="198">
        <f t="shared" si="18"/>
        <v>0</v>
      </c>
      <c r="AC56" s="198">
        <v>0</v>
      </c>
      <c r="AD56" s="198">
        <v>0</v>
      </c>
      <c r="AE56" s="198">
        <f t="shared" si="75"/>
        <v>0</v>
      </c>
      <c r="AF56" s="200" t="str">
        <f t="shared" si="7"/>
        <v>No Budget</v>
      </c>
      <c r="AH56" s="198" t="s">
        <v>165</v>
      </c>
      <c r="AI56" s="198">
        <v>0</v>
      </c>
      <c r="AJ56" s="198">
        <f t="shared" si="20"/>
        <v>0</v>
      </c>
      <c r="AK56" s="198">
        <v>0</v>
      </c>
      <c r="AL56" s="198">
        <v>0</v>
      </c>
      <c r="AM56" s="198">
        <f t="shared" si="76"/>
        <v>0</v>
      </c>
      <c r="AN56" s="202" t="str">
        <f t="shared" si="9"/>
        <v>No Budget</v>
      </c>
      <c r="AP56" s="198" t="s">
        <v>165</v>
      </c>
      <c r="AQ56" s="198">
        <v>33759432</v>
      </c>
      <c r="AR56" s="198">
        <f t="shared" si="22"/>
        <v>16879716</v>
      </c>
      <c r="AS56" s="198">
        <v>1230832</v>
      </c>
      <c r="AT56" s="198">
        <v>7332720</v>
      </c>
      <c r="AU56" s="198">
        <f t="shared" si="77"/>
        <v>9546996</v>
      </c>
      <c r="AV56" s="201">
        <f t="shared" si="11"/>
        <v>0.56558984760170139</v>
      </c>
    </row>
    <row r="57" spans="2:48" x14ac:dyDescent="0.25">
      <c r="B57" s="198" t="s">
        <v>166</v>
      </c>
      <c r="C57" s="198">
        <v>165764228</v>
      </c>
      <c r="D57" s="198">
        <f t="shared" si="12"/>
        <v>82882114</v>
      </c>
      <c r="E57" s="199">
        <v>19594285</v>
      </c>
      <c r="F57" s="199">
        <v>53335795</v>
      </c>
      <c r="G57" s="198">
        <f t="shared" si="72"/>
        <v>29546319</v>
      </c>
      <c r="H57" s="200">
        <f t="shared" si="1"/>
        <v>0.35648606887609069</v>
      </c>
      <c r="J57" s="198" t="s">
        <v>166</v>
      </c>
      <c r="K57" s="198">
        <v>69307083</v>
      </c>
      <c r="L57" s="198">
        <f t="shared" si="14"/>
        <v>34653541.5</v>
      </c>
      <c r="M57" s="198">
        <v>5558508</v>
      </c>
      <c r="N57" s="198">
        <v>19625271</v>
      </c>
      <c r="O57" s="198">
        <f t="shared" si="73"/>
        <v>15028270.5</v>
      </c>
      <c r="P57" s="201">
        <f t="shared" si="3"/>
        <v>0.43367199568909864</v>
      </c>
      <c r="R57" s="198" t="s">
        <v>166</v>
      </c>
      <c r="S57" s="198">
        <v>0</v>
      </c>
      <c r="T57" s="198">
        <f t="shared" si="16"/>
        <v>0</v>
      </c>
      <c r="U57" s="198">
        <v>0</v>
      </c>
      <c r="V57" s="198">
        <v>0</v>
      </c>
      <c r="W57" s="198">
        <f t="shared" si="74"/>
        <v>0</v>
      </c>
      <c r="X57" s="200" t="str">
        <f t="shared" si="5"/>
        <v>No Budget</v>
      </c>
      <c r="Z57" s="198" t="s">
        <v>166</v>
      </c>
      <c r="AA57" s="198">
        <v>17716375</v>
      </c>
      <c r="AB57" s="198">
        <f t="shared" si="18"/>
        <v>8858187.5</v>
      </c>
      <c r="AC57" s="198">
        <v>0</v>
      </c>
      <c r="AD57" s="198">
        <v>0</v>
      </c>
      <c r="AE57" s="198">
        <f t="shared" si="75"/>
        <v>8858187.5</v>
      </c>
      <c r="AF57" s="200">
        <f t="shared" si="7"/>
        <v>1</v>
      </c>
      <c r="AH57" s="198" t="s">
        <v>166</v>
      </c>
      <c r="AI57" s="198">
        <v>0</v>
      </c>
      <c r="AJ57" s="198">
        <f t="shared" si="20"/>
        <v>0</v>
      </c>
      <c r="AK57" s="198">
        <v>0</v>
      </c>
      <c r="AL57" s="198">
        <v>0</v>
      </c>
      <c r="AM57" s="198">
        <f t="shared" si="76"/>
        <v>0</v>
      </c>
      <c r="AN57" s="202" t="str">
        <f t="shared" si="9"/>
        <v>No Budget</v>
      </c>
      <c r="AP57" s="198" t="s">
        <v>166</v>
      </c>
      <c r="AQ57" s="198">
        <v>252787686</v>
      </c>
      <c r="AR57" s="198">
        <f t="shared" si="22"/>
        <v>126393843</v>
      </c>
      <c r="AS57" s="198">
        <v>25152793</v>
      </c>
      <c r="AT57" s="198">
        <v>72961066</v>
      </c>
      <c r="AU57" s="198">
        <f t="shared" si="77"/>
        <v>53432777</v>
      </c>
      <c r="AV57" s="201">
        <f t="shared" si="11"/>
        <v>0.42274825839420044</v>
      </c>
    </row>
    <row r="58" spans="2:48" x14ac:dyDescent="0.25">
      <c r="B58" s="204" t="s">
        <v>167</v>
      </c>
      <c r="C58" s="204">
        <v>15882534</v>
      </c>
      <c r="D58" s="204">
        <f t="shared" si="12"/>
        <v>7941267</v>
      </c>
      <c r="E58" s="199">
        <v>18031925</v>
      </c>
      <c r="F58" s="199">
        <v>31711772</v>
      </c>
      <c r="G58" s="204">
        <f t="shared" si="72"/>
        <v>-23770505</v>
      </c>
      <c r="H58" s="205">
        <f t="shared" si="1"/>
        <v>-2.9932887283603486</v>
      </c>
      <c r="J58" s="204" t="s">
        <v>167</v>
      </c>
      <c r="K58" s="204">
        <v>160425858</v>
      </c>
      <c r="L58" s="204">
        <f t="shared" si="14"/>
        <v>80212929</v>
      </c>
      <c r="M58" s="204">
        <v>72041128</v>
      </c>
      <c r="N58" s="204">
        <v>253301356</v>
      </c>
      <c r="O58" s="204">
        <f t="shared" si="73"/>
        <v>-173088427</v>
      </c>
      <c r="P58" s="206">
        <f t="shared" si="3"/>
        <v>-2.157861945173452</v>
      </c>
      <c r="R58" s="204" t="s">
        <v>167</v>
      </c>
      <c r="S58" s="204">
        <v>0</v>
      </c>
      <c r="T58" s="204">
        <f t="shared" si="16"/>
        <v>0</v>
      </c>
      <c r="U58" s="198">
        <v>0</v>
      </c>
      <c r="V58" s="204">
        <v>0</v>
      </c>
      <c r="W58" s="198">
        <f t="shared" si="74"/>
        <v>0</v>
      </c>
      <c r="X58" s="205" t="str">
        <f t="shared" si="5"/>
        <v>No Budget</v>
      </c>
      <c r="Z58" s="204" t="s">
        <v>167</v>
      </c>
      <c r="AA58" s="204">
        <v>32950000</v>
      </c>
      <c r="AB58" s="204">
        <f t="shared" si="18"/>
        <v>16475000</v>
      </c>
      <c r="AC58" s="204">
        <v>623546</v>
      </c>
      <c r="AD58" s="204">
        <v>4880510</v>
      </c>
      <c r="AE58" s="204">
        <f t="shared" si="75"/>
        <v>11594490</v>
      </c>
      <c r="AF58" s="205">
        <f t="shared" si="7"/>
        <v>0.70376267071320187</v>
      </c>
      <c r="AH58" s="204" t="s">
        <v>167</v>
      </c>
      <c r="AI58" s="204">
        <v>7760000</v>
      </c>
      <c r="AJ58" s="204">
        <f t="shared" si="20"/>
        <v>3880000</v>
      </c>
      <c r="AK58" s="204">
        <v>20803771</v>
      </c>
      <c r="AL58" s="204">
        <v>21726527</v>
      </c>
      <c r="AM58" s="204">
        <f t="shared" si="76"/>
        <v>-17846527</v>
      </c>
      <c r="AN58" s="205">
        <f t="shared" si="9"/>
        <v>-4.5996203608247423</v>
      </c>
      <c r="AP58" s="204" t="s">
        <v>167</v>
      </c>
      <c r="AQ58" s="204">
        <v>217018392</v>
      </c>
      <c r="AR58" s="204">
        <f t="shared" si="22"/>
        <v>108509196</v>
      </c>
      <c r="AS58" s="204">
        <v>111500370</v>
      </c>
      <c r="AT58" s="204">
        <v>311620165</v>
      </c>
      <c r="AU58" s="204">
        <f t="shared" si="77"/>
        <v>-203110969</v>
      </c>
      <c r="AV58" s="206">
        <f t="shared" si="11"/>
        <v>-1.8718318491641943</v>
      </c>
    </row>
    <row r="59" spans="2:48" x14ac:dyDescent="0.25">
      <c r="B59" s="198" t="s">
        <v>168</v>
      </c>
      <c r="C59" s="198">
        <v>2567465</v>
      </c>
      <c r="D59" s="198">
        <f t="shared" si="12"/>
        <v>1283732.5</v>
      </c>
      <c r="E59" s="199">
        <v>264411</v>
      </c>
      <c r="F59" s="199">
        <v>481914</v>
      </c>
      <c r="G59" s="198">
        <f t="shared" si="72"/>
        <v>801818.5</v>
      </c>
      <c r="H59" s="200">
        <f t="shared" si="1"/>
        <v>0.62459936162713026</v>
      </c>
      <c r="J59" s="198" t="s">
        <v>168</v>
      </c>
      <c r="K59" s="198">
        <v>1526310</v>
      </c>
      <c r="L59" s="198">
        <f t="shared" si="14"/>
        <v>763155</v>
      </c>
      <c r="M59" s="198">
        <v>97000</v>
      </c>
      <c r="N59" s="198">
        <v>548812</v>
      </c>
      <c r="O59" s="198">
        <f t="shared" si="73"/>
        <v>214343</v>
      </c>
      <c r="P59" s="201">
        <f t="shared" si="3"/>
        <v>0.28086430672668067</v>
      </c>
      <c r="R59" s="198" t="s">
        <v>168</v>
      </c>
      <c r="S59" s="198">
        <v>0</v>
      </c>
      <c r="T59" s="198">
        <f t="shared" si="16"/>
        <v>0</v>
      </c>
      <c r="U59" s="198">
        <v>0</v>
      </c>
      <c r="V59" s="198">
        <v>0</v>
      </c>
      <c r="W59" s="198">
        <f t="shared" si="74"/>
        <v>0</v>
      </c>
      <c r="X59" s="200" t="str">
        <f t="shared" si="5"/>
        <v>No Budget</v>
      </c>
      <c r="Z59" s="198" t="s">
        <v>168</v>
      </c>
      <c r="AA59" s="198">
        <v>0</v>
      </c>
      <c r="AB59" s="198">
        <f t="shared" si="18"/>
        <v>0</v>
      </c>
      <c r="AC59" s="198">
        <v>0</v>
      </c>
      <c r="AD59" s="198">
        <v>0</v>
      </c>
      <c r="AE59" s="198">
        <f t="shared" si="75"/>
        <v>0</v>
      </c>
      <c r="AF59" s="200" t="str">
        <f t="shared" si="7"/>
        <v>No Budget</v>
      </c>
      <c r="AH59" s="198" t="s">
        <v>168</v>
      </c>
      <c r="AI59" s="198">
        <v>0</v>
      </c>
      <c r="AJ59" s="198">
        <f t="shared" si="20"/>
        <v>0</v>
      </c>
      <c r="AK59" s="198">
        <v>0</v>
      </c>
      <c r="AL59" s="198">
        <v>0</v>
      </c>
      <c r="AM59" s="198">
        <f t="shared" si="76"/>
        <v>0</v>
      </c>
      <c r="AN59" s="202" t="str">
        <f t="shared" si="9"/>
        <v>No Budget</v>
      </c>
      <c r="AP59" s="198" t="s">
        <v>168</v>
      </c>
      <c r="AQ59" s="198">
        <v>4093775</v>
      </c>
      <c r="AR59" s="198">
        <f t="shared" si="22"/>
        <v>2046887.5</v>
      </c>
      <c r="AS59" s="198">
        <v>361411</v>
      </c>
      <c r="AT59" s="198">
        <v>1030726</v>
      </c>
      <c r="AU59" s="198">
        <f t="shared" si="77"/>
        <v>1016161.5</v>
      </c>
      <c r="AV59" s="201">
        <f t="shared" si="11"/>
        <v>0.49644228126851137</v>
      </c>
    </row>
    <row r="60" spans="2:48" x14ac:dyDescent="0.25">
      <c r="B60" s="198" t="s">
        <v>169</v>
      </c>
      <c r="C60" s="198">
        <v>942276</v>
      </c>
      <c r="D60" s="198">
        <f t="shared" si="12"/>
        <v>471138</v>
      </c>
      <c r="E60" s="199">
        <v>222679</v>
      </c>
      <c r="F60" s="199">
        <v>401827</v>
      </c>
      <c r="G60" s="198">
        <f t="shared" si="72"/>
        <v>69311</v>
      </c>
      <c r="H60" s="200">
        <f t="shared" si="1"/>
        <v>0.14711400905891692</v>
      </c>
      <c r="J60" s="198" t="s">
        <v>169</v>
      </c>
      <c r="K60" s="198">
        <v>621916</v>
      </c>
      <c r="L60" s="198">
        <f t="shared" si="14"/>
        <v>310958</v>
      </c>
      <c r="M60" s="198">
        <v>0</v>
      </c>
      <c r="N60" s="198">
        <v>0</v>
      </c>
      <c r="O60" s="198">
        <f t="shared" si="73"/>
        <v>310958</v>
      </c>
      <c r="P60" s="201">
        <f t="shared" si="3"/>
        <v>1</v>
      </c>
      <c r="R60" s="198" t="s">
        <v>169</v>
      </c>
      <c r="S60" s="198">
        <v>0</v>
      </c>
      <c r="T60" s="198">
        <f t="shared" si="16"/>
        <v>0</v>
      </c>
      <c r="U60" s="198">
        <v>0</v>
      </c>
      <c r="V60" s="198">
        <v>0</v>
      </c>
      <c r="W60" s="198">
        <f t="shared" si="74"/>
        <v>0</v>
      </c>
      <c r="X60" s="200" t="str">
        <f t="shared" si="5"/>
        <v>No Budget</v>
      </c>
      <c r="Z60" s="198" t="s">
        <v>169</v>
      </c>
      <c r="AA60" s="198">
        <v>0</v>
      </c>
      <c r="AB60" s="198">
        <f t="shared" si="18"/>
        <v>0</v>
      </c>
      <c r="AC60" s="198">
        <v>0</v>
      </c>
      <c r="AD60" s="198">
        <v>0</v>
      </c>
      <c r="AE60" s="198">
        <f t="shared" si="75"/>
        <v>0</v>
      </c>
      <c r="AF60" s="200" t="str">
        <f t="shared" si="7"/>
        <v>No Budget</v>
      </c>
      <c r="AH60" s="198" t="s">
        <v>169</v>
      </c>
      <c r="AI60" s="198">
        <v>0</v>
      </c>
      <c r="AJ60" s="198">
        <f t="shared" si="20"/>
        <v>0</v>
      </c>
      <c r="AK60" s="198">
        <v>0</v>
      </c>
      <c r="AL60" s="198">
        <v>0</v>
      </c>
      <c r="AM60" s="198">
        <f t="shared" si="76"/>
        <v>0</v>
      </c>
      <c r="AN60" s="202" t="str">
        <f t="shared" si="9"/>
        <v>No Budget</v>
      </c>
      <c r="AP60" s="198" t="s">
        <v>169</v>
      </c>
      <c r="AQ60" s="198">
        <v>1564192</v>
      </c>
      <c r="AR60" s="198">
        <f t="shared" si="22"/>
        <v>782096</v>
      </c>
      <c r="AS60" s="198">
        <v>222679</v>
      </c>
      <c r="AT60" s="198">
        <v>401827</v>
      </c>
      <c r="AU60" s="198">
        <f t="shared" si="77"/>
        <v>380269</v>
      </c>
      <c r="AV60" s="201">
        <f t="shared" si="11"/>
        <v>0.48621780446390211</v>
      </c>
    </row>
    <row r="61" spans="2:48" x14ac:dyDescent="0.25">
      <c r="B61" s="195" t="s">
        <v>102</v>
      </c>
      <c r="C61" s="195">
        <f t="shared" ref="C61:G61" si="78">SUM(C62:C71)</f>
        <v>386692273</v>
      </c>
      <c r="D61" s="195">
        <f t="shared" si="78"/>
        <v>193346136.5</v>
      </c>
      <c r="E61" s="195">
        <v>126321582</v>
      </c>
      <c r="F61" s="195">
        <f t="shared" si="78"/>
        <v>228573651</v>
      </c>
      <c r="G61" s="195">
        <f t="shared" si="78"/>
        <v>-35227514.5</v>
      </c>
      <c r="H61" s="197">
        <f t="shared" si="1"/>
        <v>-0.18219921606760422</v>
      </c>
      <c r="J61" s="195" t="s">
        <v>102</v>
      </c>
      <c r="K61" s="195">
        <f t="shared" ref="K61:O61" si="79">SUM(K62:K71)</f>
        <v>300781528</v>
      </c>
      <c r="L61" s="195">
        <f t="shared" si="79"/>
        <v>150390764</v>
      </c>
      <c r="M61" s="195">
        <v>15252584</v>
      </c>
      <c r="N61" s="195">
        <f t="shared" si="79"/>
        <v>53914106</v>
      </c>
      <c r="O61" s="195">
        <f t="shared" si="79"/>
        <v>96476658</v>
      </c>
      <c r="P61" s="196">
        <f t="shared" si="3"/>
        <v>0.6415065356008165</v>
      </c>
      <c r="R61" s="195" t="s">
        <v>102</v>
      </c>
      <c r="S61" s="195">
        <f t="shared" ref="S61:W61" si="80">SUM(S62:S71)</f>
        <v>782887896</v>
      </c>
      <c r="T61" s="195">
        <f t="shared" si="80"/>
        <v>391443948</v>
      </c>
      <c r="U61" s="195">
        <v>255920124</v>
      </c>
      <c r="V61" s="195">
        <f t="shared" si="80"/>
        <v>429055330</v>
      </c>
      <c r="W61" s="195">
        <f t="shared" si="80"/>
        <v>-37611382</v>
      </c>
      <c r="X61" s="197">
        <f t="shared" si="5"/>
        <v>-9.6083697786534694E-2</v>
      </c>
      <c r="Z61" s="195" t="s">
        <v>102</v>
      </c>
      <c r="AA61" s="195">
        <f t="shared" ref="AA61:AE61" si="81">SUM(AA62:AA71)</f>
        <v>75817378</v>
      </c>
      <c r="AB61" s="195">
        <f t="shared" si="81"/>
        <v>37908689</v>
      </c>
      <c r="AC61" s="195">
        <v>1481150</v>
      </c>
      <c r="AD61" s="195">
        <f t="shared" si="81"/>
        <v>5511820</v>
      </c>
      <c r="AE61" s="195">
        <f t="shared" si="81"/>
        <v>32396869</v>
      </c>
      <c r="AF61" s="197">
        <f t="shared" si="7"/>
        <v>0.85460272709509943</v>
      </c>
      <c r="AH61" s="195" t="s">
        <v>102</v>
      </c>
      <c r="AI61" s="195">
        <f t="shared" ref="AI61:AM61" si="82">SUM(AI62:AI71)</f>
        <v>0</v>
      </c>
      <c r="AJ61" s="195">
        <f t="shared" si="82"/>
        <v>0</v>
      </c>
      <c r="AK61" s="195">
        <v>0</v>
      </c>
      <c r="AL61" s="195">
        <f t="shared" si="82"/>
        <v>0</v>
      </c>
      <c r="AM61" s="195">
        <f t="shared" si="82"/>
        <v>0</v>
      </c>
      <c r="AN61" s="203" t="str">
        <f t="shared" si="9"/>
        <v>No Budget</v>
      </c>
      <c r="AP61" s="195" t="s">
        <v>102</v>
      </c>
      <c r="AQ61" s="195">
        <f t="shared" ref="AQ61:AU61" si="83">SUM(AQ62:AQ71)</f>
        <v>1546179075</v>
      </c>
      <c r="AR61" s="195">
        <f t="shared" si="83"/>
        <v>773089537.5</v>
      </c>
      <c r="AS61" s="195">
        <v>398975440</v>
      </c>
      <c r="AT61" s="195">
        <v>717054907</v>
      </c>
      <c r="AU61" s="195">
        <f t="shared" si="83"/>
        <v>56034630.5</v>
      </c>
      <c r="AV61" s="196">
        <f t="shared" si="11"/>
        <v>7.2481423925621291E-2</v>
      </c>
    </row>
    <row r="62" spans="2:48" x14ac:dyDescent="0.25">
      <c r="B62" s="198" t="s">
        <v>170</v>
      </c>
      <c r="C62" s="198">
        <v>1446477</v>
      </c>
      <c r="D62" s="198">
        <f t="shared" si="12"/>
        <v>723238.5</v>
      </c>
      <c r="E62" s="199">
        <v>303696</v>
      </c>
      <c r="F62" s="199">
        <v>613276</v>
      </c>
      <c r="G62" s="198">
        <f t="shared" ref="G62:G71" si="84">D62-F62</f>
        <v>109962.5</v>
      </c>
      <c r="H62" s="200">
        <f t="shared" si="1"/>
        <v>0.1520418229947659</v>
      </c>
      <c r="J62" s="198" t="s">
        <v>170</v>
      </c>
      <c r="K62" s="198">
        <v>437703</v>
      </c>
      <c r="L62" s="198">
        <f t="shared" si="14"/>
        <v>218851.5</v>
      </c>
      <c r="M62" s="198">
        <v>0</v>
      </c>
      <c r="N62" s="198">
        <v>0</v>
      </c>
      <c r="O62" s="198">
        <f t="shared" ref="O62:O71" si="85">L62-N62</f>
        <v>218851.5</v>
      </c>
      <c r="P62" s="201">
        <f t="shared" si="3"/>
        <v>1</v>
      </c>
      <c r="R62" s="198" t="s">
        <v>170</v>
      </c>
      <c r="S62" s="198">
        <v>442400</v>
      </c>
      <c r="T62" s="198">
        <f t="shared" si="16"/>
        <v>221200</v>
      </c>
      <c r="U62" s="198">
        <v>0</v>
      </c>
      <c r="V62" s="198">
        <v>0</v>
      </c>
      <c r="W62" s="198">
        <f t="shared" ref="W62:W71" si="86">T62-V62</f>
        <v>221200</v>
      </c>
      <c r="X62" s="200">
        <f t="shared" si="5"/>
        <v>1</v>
      </c>
      <c r="Z62" s="198" t="s">
        <v>170</v>
      </c>
      <c r="AA62" s="198">
        <v>0</v>
      </c>
      <c r="AB62" s="198">
        <f t="shared" si="18"/>
        <v>0</v>
      </c>
      <c r="AC62" s="198">
        <v>0</v>
      </c>
      <c r="AD62" s="198">
        <v>0</v>
      </c>
      <c r="AE62" s="198">
        <f t="shared" ref="AE62:AE71" si="87">AB62-AD62</f>
        <v>0</v>
      </c>
      <c r="AF62" s="200" t="str">
        <f t="shared" si="7"/>
        <v>No Budget</v>
      </c>
      <c r="AH62" s="198" t="s">
        <v>170</v>
      </c>
      <c r="AI62" s="198">
        <v>0</v>
      </c>
      <c r="AJ62" s="198">
        <f t="shared" si="20"/>
        <v>0</v>
      </c>
      <c r="AK62" s="198">
        <v>0</v>
      </c>
      <c r="AL62" s="198">
        <v>0</v>
      </c>
      <c r="AM62" s="198">
        <f t="shared" ref="AM62:AM71" si="88">AJ62-AL62</f>
        <v>0</v>
      </c>
      <c r="AN62" s="202" t="str">
        <f t="shared" si="9"/>
        <v>No Budget</v>
      </c>
      <c r="AP62" s="198" t="s">
        <v>170</v>
      </c>
      <c r="AQ62" s="198">
        <v>2326580</v>
      </c>
      <c r="AR62" s="198">
        <f t="shared" si="22"/>
        <v>1163290</v>
      </c>
      <c r="AS62" s="198">
        <v>303696</v>
      </c>
      <c r="AT62" s="198">
        <v>613276</v>
      </c>
      <c r="AU62" s="198">
        <f t="shared" ref="AU62:AU71" si="89">AR62-AT62</f>
        <v>550014</v>
      </c>
      <c r="AV62" s="201">
        <f t="shared" si="11"/>
        <v>0.47280901580861179</v>
      </c>
    </row>
    <row r="63" spans="2:48" x14ac:dyDescent="0.25">
      <c r="B63" s="198" t="s">
        <v>171</v>
      </c>
      <c r="C63" s="198">
        <v>4843225</v>
      </c>
      <c r="D63" s="198">
        <f t="shared" si="12"/>
        <v>2421612.5</v>
      </c>
      <c r="E63" s="199">
        <v>1637885</v>
      </c>
      <c r="F63" s="199">
        <v>2189795</v>
      </c>
      <c r="G63" s="198">
        <f t="shared" si="84"/>
        <v>231817.5</v>
      </c>
      <c r="H63" s="200">
        <f t="shared" si="1"/>
        <v>9.5728569290090798E-2</v>
      </c>
      <c r="J63" s="198" t="s">
        <v>171</v>
      </c>
      <c r="K63" s="198">
        <v>9066291</v>
      </c>
      <c r="L63" s="198">
        <f t="shared" si="14"/>
        <v>4533145.5</v>
      </c>
      <c r="M63" s="198">
        <v>205000</v>
      </c>
      <c r="N63" s="198">
        <v>847000</v>
      </c>
      <c r="O63" s="198">
        <f t="shared" si="85"/>
        <v>3686145.5</v>
      </c>
      <c r="P63" s="201">
        <f t="shared" si="3"/>
        <v>0.81315402296264261</v>
      </c>
      <c r="R63" s="198" t="s">
        <v>171</v>
      </c>
      <c r="S63" s="198">
        <v>0</v>
      </c>
      <c r="T63" s="198">
        <f t="shared" si="16"/>
        <v>0</v>
      </c>
      <c r="U63" s="198">
        <v>0</v>
      </c>
      <c r="V63" s="198">
        <v>0</v>
      </c>
      <c r="W63" s="198">
        <f t="shared" si="86"/>
        <v>0</v>
      </c>
      <c r="X63" s="200" t="str">
        <f t="shared" si="5"/>
        <v>No Budget</v>
      </c>
      <c r="Z63" s="198" t="s">
        <v>171</v>
      </c>
      <c r="AA63" s="198">
        <v>0</v>
      </c>
      <c r="AB63" s="198">
        <f t="shared" si="18"/>
        <v>0</v>
      </c>
      <c r="AC63" s="198">
        <v>0</v>
      </c>
      <c r="AD63" s="198">
        <v>0</v>
      </c>
      <c r="AE63" s="198">
        <f t="shared" si="87"/>
        <v>0</v>
      </c>
      <c r="AF63" s="200" t="str">
        <f t="shared" si="7"/>
        <v>No Budget</v>
      </c>
      <c r="AH63" s="198" t="s">
        <v>171</v>
      </c>
      <c r="AI63" s="198">
        <v>0</v>
      </c>
      <c r="AJ63" s="198">
        <f t="shared" si="20"/>
        <v>0</v>
      </c>
      <c r="AK63" s="198">
        <v>0</v>
      </c>
      <c r="AL63" s="198">
        <v>0</v>
      </c>
      <c r="AM63" s="198">
        <f t="shared" si="88"/>
        <v>0</v>
      </c>
      <c r="AN63" s="202" t="str">
        <f t="shared" si="9"/>
        <v>No Budget</v>
      </c>
      <c r="AP63" s="198" t="s">
        <v>171</v>
      </c>
      <c r="AQ63" s="198">
        <v>13909516</v>
      </c>
      <c r="AR63" s="198">
        <f t="shared" si="22"/>
        <v>6954758</v>
      </c>
      <c r="AS63" s="198">
        <v>1842885</v>
      </c>
      <c r="AT63" s="198">
        <v>3036795</v>
      </c>
      <c r="AU63" s="198">
        <f t="shared" si="89"/>
        <v>3917963</v>
      </c>
      <c r="AV63" s="201">
        <f t="shared" si="11"/>
        <v>0.5633500116035669</v>
      </c>
    </row>
    <row r="64" spans="2:48" x14ac:dyDescent="0.25">
      <c r="B64" s="198" t="s">
        <v>172</v>
      </c>
      <c r="C64" s="198">
        <v>15530221</v>
      </c>
      <c r="D64" s="198">
        <f t="shared" si="12"/>
        <v>7765110.5</v>
      </c>
      <c r="E64" s="199">
        <v>3702843</v>
      </c>
      <c r="F64" s="199">
        <v>8654286</v>
      </c>
      <c r="G64" s="198">
        <f t="shared" si="84"/>
        <v>-889175.5</v>
      </c>
      <c r="H64" s="200">
        <f t="shared" si="1"/>
        <v>-0.11450905946541264</v>
      </c>
      <c r="J64" s="198" t="s">
        <v>172</v>
      </c>
      <c r="K64" s="198">
        <v>5432142</v>
      </c>
      <c r="L64" s="198">
        <f t="shared" si="14"/>
        <v>2716071</v>
      </c>
      <c r="M64" s="198">
        <v>36940</v>
      </c>
      <c r="N64" s="198">
        <v>36940</v>
      </c>
      <c r="O64" s="198">
        <f t="shared" si="85"/>
        <v>2679131</v>
      </c>
      <c r="P64" s="201">
        <f t="shared" si="3"/>
        <v>0.98639947188420329</v>
      </c>
      <c r="R64" s="198" t="s">
        <v>172</v>
      </c>
      <c r="S64" s="198">
        <v>83513552</v>
      </c>
      <c r="T64" s="198">
        <f t="shared" si="16"/>
        <v>41756776</v>
      </c>
      <c r="U64" s="198">
        <v>28557152</v>
      </c>
      <c r="V64" s="198">
        <v>51396679</v>
      </c>
      <c r="W64" s="198">
        <f t="shared" si="86"/>
        <v>-9639903</v>
      </c>
      <c r="X64" s="200">
        <f t="shared" si="5"/>
        <v>-0.23085841205748259</v>
      </c>
      <c r="Z64" s="198" t="s">
        <v>172</v>
      </c>
      <c r="AA64" s="198">
        <v>3500000</v>
      </c>
      <c r="AB64" s="198">
        <f t="shared" si="18"/>
        <v>1750000</v>
      </c>
      <c r="AC64" s="198">
        <v>0</v>
      </c>
      <c r="AD64" s="198">
        <v>0</v>
      </c>
      <c r="AE64" s="198">
        <f t="shared" si="87"/>
        <v>1750000</v>
      </c>
      <c r="AF64" s="200">
        <f t="shared" si="7"/>
        <v>1</v>
      </c>
      <c r="AH64" s="198" t="s">
        <v>172</v>
      </c>
      <c r="AI64" s="198">
        <v>0</v>
      </c>
      <c r="AJ64" s="198">
        <f t="shared" si="20"/>
        <v>0</v>
      </c>
      <c r="AK64" s="198">
        <v>0</v>
      </c>
      <c r="AL64" s="198">
        <v>0</v>
      </c>
      <c r="AM64" s="198">
        <f t="shared" si="88"/>
        <v>0</v>
      </c>
      <c r="AN64" s="202" t="str">
        <f t="shared" si="9"/>
        <v>No Budget</v>
      </c>
      <c r="AP64" s="198" t="s">
        <v>172</v>
      </c>
      <c r="AQ64" s="198">
        <v>107975915</v>
      </c>
      <c r="AR64" s="198">
        <f t="shared" si="22"/>
        <v>53987957.5</v>
      </c>
      <c r="AS64" s="198">
        <v>32296935</v>
      </c>
      <c r="AT64" s="198">
        <v>60087905</v>
      </c>
      <c r="AU64" s="198">
        <f t="shared" si="89"/>
        <v>-6099947.5</v>
      </c>
      <c r="AV64" s="201">
        <f t="shared" si="11"/>
        <v>-0.11298718792982676</v>
      </c>
    </row>
    <row r="65" spans="2:48" x14ac:dyDescent="0.25">
      <c r="B65" s="198" t="s">
        <v>173</v>
      </c>
      <c r="C65" s="198">
        <v>3080002</v>
      </c>
      <c r="D65" s="198">
        <f t="shared" si="12"/>
        <v>1540001</v>
      </c>
      <c r="E65" s="199">
        <v>639341</v>
      </c>
      <c r="F65" s="199">
        <v>1050197</v>
      </c>
      <c r="G65" s="198">
        <f t="shared" si="84"/>
        <v>489804</v>
      </c>
      <c r="H65" s="200">
        <f t="shared" si="1"/>
        <v>0.31805433892575397</v>
      </c>
      <c r="J65" s="198" t="s">
        <v>173</v>
      </c>
      <c r="K65" s="198">
        <v>2568574</v>
      </c>
      <c r="L65" s="198">
        <f t="shared" si="14"/>
        <v>1284287</v>
      </c>
      <c r="M65" s="198">
        <v>0</v>
      </c>
      <c r="N65" s="198">
        <v>0</v>
      </c>
      <c r="O65" s="198">
        <f t="shared" si="85"/>
        <v>1284287</v>
      </c>
      <c r="P65" s="201">
        <f t="shared" si="3"/>
        <v>1</v>
      </c>
      <c r="R65" s="198" t="s">
        <v>173</v>
      </c>
      <c r="S65" s="198">
        <v>0</v>
      </c>
      <c r="T65" s="198">
        <f t="shared" si="16"/>
        <v>0</v>
      </c>
      <c r="U65" s="198">
        <v>0</v>
      </c>
      <c r="V65" s="198">
        <v>0</v>
      </c>
      <c r="W65" s="198">
        <f t="shared" si="86"/>
        <v>0</v>
      </c>
      <c r="X65" s="200" t="str">
        <f t="shared" si="5"/>
        <v>No Budget</v>
      </c>
      <c r="Z65" s="198" t="s">
        <v>173</v>
      </c>
      <c r="AA65" s="198">
        <v>0</v>
      </c>
      <c r="AB65" s="198">
        <f t="shared" si="18"/>
        <v>0</v>
      </c>
      <c r="AC65" s="198">
        <v>0</v>
      </c>
      <c r="AD65" s="198">
        <v>0</v>
      </c>
      <c r="AE65" s="198">
        <f t="shared" si="87"/>
        <v>0</v>
      </c>
      <c r="AF65" s="200" t="str">
        <f t="shared" si="7"/>
        <v>No Budget</v>
      </c>
      <c r="AH65" s="198" t="s">
        <v>173</v>
      </c>
      <c r="AI65" s="198">
        <v>0</v>
      </c>
      <c r="AJ65" s="198">
        <f t="shared" si="20"/>
        <v>0</v>
      </c>
      <c r="AK65" s="198">
        <v>0</v>
      </c>
      <c r="AL65" s="198">
        <v>0</v>
      </c>
      <c r="AM65" s="198">
        <f t="shared" si="88"/>
        <v>0</v>
      </c>
      <c r="AN65" s="202" t="str">
        <f t="shared" si="9"/>
        <v>No Budget</v>
      </c>
      <c r="AP65" s="198" t="s">
        <v>173</v>
      </c>
      <c r="AQ65" s="198">
        <v>5648576</v>
      </c>
      <c r="AR65" s="198">
        <f t="shared" si="22"/>
        <v>2824288</v>
      </c>
      <c r="AS65" s="198">
        <v>639341</v>
      </c>
      <c r="AT65" s="198">
        <v>1050197</v>
      </c>
      <c r="AU65" s="198">
        <f t="shared" si="89"/>
        <v>1774091</v>
      </c>
      <c r="AV65" s="201">
        <f t="shared" si="11"/>
        <v>0.62815513148800683</v>
      </c>
    </row>
    <row r="66" spans="2:48" x14ac:dyDescent="0.25">
      <c r="B66" s="198" t="s">
        <v>174</v>
      </c>
      <c r="C66" s="198">
        <v>44907682</v>
      </c>
      <c r="D66" s="198">
        <f t="shared" si="12"/>
        <v>22453841</v>
      </c>
      <c r="E66" s="199">
        <v>14666311</v>
      </c>
      <c r="F66" s="199">
        <v>23521199</v>
      </c>
      <c r="G66" s="198">
        <f t="shared" si="84"/>
        <v>-1067358</v>
      </c>
      <c r="H66" s="200">
        <f t="shared" si="1"/>
        <v>-4.7535653254158164E-2</v>
      </c>
      <c r="J66" s="198" t="s">
        <v>174</v>
      </c>
      <c r="K66" s="198">
        <v>66158397</v>
      </c>
      <c r="L66" s="198">
        <f t="shared" si="14"/>
        <v>33079198.5</v>
      </c>
      <c r="M66" s="198">
        <v>6500000</v>
      </c>
      <c r="N66" s="198">
        <v>11562005</v>
      </c>
      <c r="O66" s="198">
        <f t="shared" si="85"/>
        <v>21517193.5</v>
      </c>
      <c r="P66" s="201">
        <f t="shared" si="3"/>
        <v>0.65047505609907685</v>
      </c>
      <c r="R66" s="198" t="s">
        <v>174</v>
      </c>
      <c r="S66" s="198">
        <v>0</v>
      </c>
      <c r="T66" s="198">
        <f t="shared" si="16"/>
        <v>0</v>
      </c>
      <c r="U66" s="198">
        <v>0</v>
      </c>
      <c r="V66" s="198">
        <v>0</v>
      </c>
      <c r="W66" s="198">
        <f t="shared" si="86"/>
        <v>0</v>
      </c>
      <c r="X66" s="200" t="str">
        <f t="shared" si="5"/>
        <v>No Budget</v>
      </c>
      <c r="Z66" s="198" t="s">
        <v>174</v>
      </c>
      <c r="AA66" s="198">
        <v>24300000</v>
      </c>
      <c r="AB66" s="198">
        <f t="shared" si="18"/>
        <v>12150000</v>
      </c>
      <c r="AC66" s="198">
        <v>0</v>
      </c>
      <c r="AD66" s="198">
        <v>0</v>
      </c>
      <c r="AE66" s="198">
        <f t="shared" si="87"/>
        <v>12150000</v>
      </c>
      <c r="AF66" s="200">
        <f t="shared" si="7"/>
        <v>1</v>
      </c>
      <c r="AH66" s="198" t="s">
        <v>174</v>
      </c>
      <c r="AI66" s="198">
        <v>0</v>
      </c>
      <c r="AJ66" s="198">
        <f t="shared" si="20"/>
        <v>0</v>
      </c>
      <c r="AK66" s="198">
        <v>0</v>
      </c>
      <c r="AL66" s="198">
        <v>0</v>
      </c>
      <c r="AM66" s="198">
        <f t="shared" si="88"/>
        <v>0</v>
      </c>
      <c r="AN66" s="202" t="str">
        <f t="shared" si="9"/>
        <v>No Budget</v>
      </c>
      <c r="AP66" s="198" t="s">
        <v>174</v>
      </c>
      <c r="AQ66" s="198">
        <v>135366079</v>
      </c>
      <c r="AR66" s="198">
        <f t="shared" si="22"/>
        <v>67683039.5</v>
      </c>
      <c r="AS66" s="198">
        <v>21166311</v>
      </c>
      <c r="AT66" s="198">
        <v>35083204</v>
      </c>
      <c r="AU66" s="198">
        <f t="shared" si="89"/>
        <v>32599835.5</v>
      </c>
      <c r="AV66" s="201">
        <f t="shared" si="11"/>
        <v>0.48165442540446191</v>
      </c>
    </row>
    <row r="67" spans="2:48" x14ac:dyDescent="0.25">
      <c r="B67" s="198" t="s">
        <v>175</v>
      </c>
      <c r="C67" s="198">
        <v>60660706</v>
      </c>
      <c r="D67" s="198">
        <f t="shared" si="12"/>
        <v>30330353</v>
      </c>
      <c r="E67" s="199">
        <v>12427419</v>
      </c>
      <c r="F67" s="199">
        <v>21891857</v>
      </c>
      <c r="G67" s="198">
        <f t="shared" si="84"/>
        <v>8438496</v>
      </c>
      <c r="H67" s="200">
        <f t="shared" si="1"/>
        <v>0.27821951165553532</v>
      </c>
      <c r="J67" s="198" t="s">
        <v>175</v>
      </c>
      <c r="K67" s="198">
        <v>12117908</v>
      </c>
      <c r="L67" s="198">
        <f t="shared" si="14"/>
        <v>6058954</v>
      </c>
      <c r="M67" s="198">
        <v>0</v>
      </c>
      <c r="N67" s="198">
        <v>0</v>
      </c>
      <c r="O67" s="198">
        <f t="shared" si="85"/>
        <v>6058954</v>
      </c>
      <c r="P67" s="201">
        <f t="shared" si="3"/>
        <v>1</v>
      </c>
      <c r="R67" s="198" t="s">
        <v>175</v>
      </c>
      <c r="S67" s="198">
        <v>0</v>
      </c>
      <c r="T67" s="198">
        <f t="shared" si="16"/>
        <v>0</v>
      </c>
      <c r="U67" s="198">
        <v>0</v>
      </c>
      <c r="V67" s="198">
        <v>0</v>
      </c>
      <c r="W67" s="198">
        <f t="shared" si="86"/>
        <v>0</v>
      </c>
      <c r="X67" s="200" t="str">
        <f t="shared" si="5"/>
        <v>No Budget</v>
      </c>
      <c r="Z67" s="198" t="s">
        <v>175</v>
      </c>
      <c r="AA67" s="198">
        <v>0</v>
      </c>
      <c r="AB67" s="198">
        <f t="shared" si="18"/>
        <v>0</v>
      </c>
      <c r="AC67" s="198">
        <v>0</v>
      </c>
      <c r="AD67" s="198">
        <v>0</v>
      </c>
      <c r="AE67" s="198">
        <f t="shared" si="87"/>
        <v>0</v>
      </c>
      <c r="AF67" s="200" t="str">
        <f t="shared" si="7"/>
        <v>No Budget</v>
      </c>
      <c r="AH67" s="198" t="s">
        <v>175</v>
      </c>
      <c r="AI67" s="198">
        <v>0</v>
      </c>
      <c r="AJ67" s="198">
        <f t="shared" si="20"/>
        <v>0</v>
      </c>
      <c r="AK67" s="198">
        <v>0</v>
      </c>
      <c r="AL67" s="198">
        <v>0</v>
      </c>
      <c r="AM67" s="198">
        <f t="shared" si="88"/>
        <v>0</v>
      </c>
      <c r="AN67" s="202" t="str">
        <f t="shared" si="9"/>
        <v>No Budget</v>
      </c>
      <c r="AP67" s="198" t="s">
        <v>175</v>
      </c>
      <c r="AQ67" s="198">
        <v>72778614</v>
      </c>
      <c r="AR67" s="198">
        <f t="shared" si="22"/>
        <v>36389307</v>
      </c>
      <c r="AS67" s="198">
        <v>12427419</v>
      </c>
      <c r="AT67" s="198">
        <v>21891857</v>
      </c>
      <c r="AU67" s="198">
        <f t="shared" si="89"/>
        <v>14497450</v>
      </c>
      <c r="AV67" s="201">
        <f t="shared" si="11"/>
        <v>0.39839862847621693</v>
      </c>
    </row>
    <row r="68" spans="2:48" x14ac:dyDescent="0.25">
      <c r="B68" s="198" t="s">
        <v>176</v>
      </c>
      <c r="C68" s="198">
        <v>35136322</v>
      </c>
      <c r="D68" s="198">
        <f t="shared" si="12"/>
        <v>17568161</v>
      </c>
      <c r="E68" s="199">
        <v>7137716</v>
      </c>
      <c r="F68" s="199">
        <v>12499577</v>
      </c>
      <c r="G68" s="198">
        <f t="shared" si="84"/>
        <v>5068584</v>
      </c>
      <c r="H68" s="200">
        <f t="shared" si="1"/>
        <v>0.28850965106706389</v>
      </c>
      <c r="J68" s="198" t="s">
        <v>176</v>
      </c>
      <c r="K68" s="198">
        <v>21610188</v>
      </c>
      <c r="L68" s="198">
        <f t="shared" si="14"/>
        <v>10805094</v>
      </c>
      <c r="M68" s="198">
        <v>1720827</v>
      </c>
      <c r="N68" s="198">
        <v>1921522</v>
      </c>
      <c r="O68" s="198">
        <f t="shared" si="85"/>
        <v>8883572</v>
      </c>
      <c r="P68" s="201">
        <f t="shared" si="3"/>
        <v>0.82216517505539521</v>
      </c>
      <c r="R68" s="198" t="s">
        <v>176</v>
      </c>
      <c r="S68" s="198">
        <v>0</v>
      </c>
      <c r="T68" s="198">
        <f t="shared" si="16"/>
        <v>0</v>
      </c>
      <c r="U68" s="198">
        <v>0</v>
      </c>
      <c r="V68" s="198">
        <v>0</v>
      </c>
      <c r="W68" s="198">
        <f t="shared" si="86"/>
        <v>0</v>
      </c>
      <c r="X68" s="200" t="str">
        <f t="shared" si="5"/>
        <v>No Budget</v>
      </c>
      <c r="Z68" s="198" t="s">
        <v>176</v>
      </c>
      <c r="AA68" s="198">
        <v>0</v>
      </c>
      <c r="AB68" s="198">
        <f t="shared" si="18"/>
        <v>0</v>
      </c>
      <c r="AC68" s="198">
        <v>0</v>
      </c>
      <c r="AD68" s="198">
        <v>0</v>
      </c>
      <c r="AE68" s="198">
        <f t="shared" si="87"/>
        <v>0</v>
      </c>
      <c r="AF68" s="200" t="str">
        <f t="shared" si="7"/>
        <v>No Budget</v>
      </c>
      <c r="AH68" s="198" t="s">
        <v>176</v>
      </c>
      <c r="AI68" s="198">
        <v>0</v>
      </c>
      <c r="AJ68" s="198">
        <f t="shared" si="20"/>
        <v>0</v>
      </c>
      <c r="AK68" s="198">
        <v>0</v>
      </c>
      <c r="AL68" s="198">
        <v>0</v>
      </c>
      <c r="AM68" s="198">
        <f t="shared" si="88"/>
        <v>0</v>
      </c>
      <c r="AN68" s="202" t="str">
        <f t="shared" si="9"/>
        <v>No Budget</v>
      </c>
      <c r="AP68" s="198" t="s">
        <v>176</v>
      </c>
      <c r="AQ68" s="198">
        <v>56746510</v>
      </c>
      <c r="AR68" s="198">
        <f t="shared" si="22"/>
        <v>28373255</v>
      </c>
      <c r="AS68" s="198">
        <v>8858543</v>
      </c>
      <c r="AT68" s="198">
        <v>14421099</v>
      </c>
      <c r="AU68" s="198">
        <f t="shared" si="89"/>
        <v>13952156</v>
      </c>
      <c r="AV68" s="201">
        <f t="shared" si="11"/>
        <v>0.49173617901788147</v>
      </c>
    </row>
    <row r="69" spans="2:48" x14ac:dyDescent="0.25">
      <c r="B69" s="198" t="s">
        <v>177</v>
      </c>
      <c r="C69" s="198">
        <v>3567425</v>
      </c>
      <c r="D69" s="198">
        <f t="shared" si="12"/>
        <v>1783712.5</v>
      </c>
      <c r="E69" s="199">
        <v>383892</v>
      </c>
      <c r="F69" s="199">
        <v>725732</v>
      </c>
      <c r="G69" s="198">
        <f t="shared" si="84"/>
        <v>1057980.5</v>
      </c>
      <c r="H69" s="200">
        <f t="shared" ref="H69:H95" si="90">IF(D69=0,"No Budget",G69/D69)</f>
        <v>0.59313398319516175</v>
      </c>
      <c r="J69" s="198" t="s">
        <v>177</v>
      </c>
      <c r="K69" s="198">
        <v>4277251</v>
      </c>
      <c r="L69" s="198">
        <f t="shared" si="14"/>
        <v>2138625.5</v>
      </c>
      <c r="M69" s="198">
        <v>150000</v>
      </c>
      <c r="N69" s="198">
        <v>404600</v>
      </c>
      <c r="O69" s="198">
        <f t="shared" si="85"/>
        <v>1734025.5</v>
      </c>
      <c r="P69" s="201">
        <f t="shared" ref="P69:P95" si="91">IF(K69=0,"No Budget",O69/L69)</f>
        <v>0.81081306661685271</v>
      </c>
      <c r="R69" s="198" t="s">
        <v>177</v>
      </c>
      <c r="S69" s="198">
        <v>0</v>
      </c>
      <c r="T69" s="198">
        <f t="shared" si="16"/>
        <v>0</v>
      </c>
      <c r="U69" s="198">
        <v>0</v>
      </c>
      <c r="V69" s="198">
        <v>0</v>
      </c>
      <c r="W69" s="198">
        <f t="shared" si="86"/>
        <v>0</v>
      </c>
      <c r="X69" s="200" t="str">
        <f t="shared" ref="X69:X95" si="92">IF(S69=0,"No Budget",W69/T69)</f>
        <v>No Budget</v>
      </c>
      <c r="Z69" s="198" t="s">
        <v>177</v>
      </c>
      <c r="AA69" s="198">
        <v>0</v>
      </c>
      <c r="AB69" s="198">
        <f t="shared" si="18"/>
        <v>0</v>
      </c>
      <c r="AC69" s="198">
        <v>0</v>
      </c>
      <c r="AD69" s="198">
        <v>0</v>
      </c>
      <c r="AE69" s="198">
        <f t="shared" si="87"/>
        <v>0</v>
      </c>
      <c r="AF69" s="200" t="str">
        <f t="shared" ref="AF69:AF95" si="93">IF(AA69=0,"No Budget",AE69/AB69)</f>
        <v>No Budget</v>
      </c>
      <c r="AH69" s="198" t="s">
        <v>177</v>
      </c>
      <c r="AI69" s="198">
        <v>0</v>
      </c>
      <c r="AJ69" s="198">
        <f t="shared" si="20"/>
        <v>0</v>
      </c>
      <c r="AK69" s="198">
        <v>0</v>
      </c>
      <c r="AL69" s="198">
        <v>0</v>
      </c>
      <c r="AM69" s="198">
        <f t="shared" si="88"/>
        <v>0</v>
      </c>
      <c r="AN69" s="202" t="str">
        <f t="shared" ref="AN69:AN95" si="94">IF(AI69=0,"No Budget",AM69/AJ69)</f>
        <v>No Budget</v>
      </c>
      <c r="AP69" s="198" t="s">
        <v>177</v>
      </c>
      <c r="AQ69" s="198">
        <v>7844676</v>
      </c>
      <c r="AR69" s="198">
        <f t="shared" si="22"/>
        <v>3922338</v>
      </c>
      <c r="AS69" s="198">
        <v>533892</v>
      </c>
      <c r="AT69" s="198">
        <v>1130332</v>
      </c>
      <c r="AU69" s="198">
        <f t="shared" si="89"/>
        <v>2792006</v>
      </c>
      <c r="AV69" s="201">
        <f t="shared" ref="AV69:AV98" si="95">IF(AR69=0,"No Budget",AU69/AR69)</f>
        <v>0.71182187766582072</v>
      </c>
    </row>
    <row r="70" spans="2:48" x14ac:dyDescent="0.25">
      <c r="B70" s="198" t="s">
        <v>178</v>
      </c>
      <c r="C70" s="198">
        <v>185755884</v>
      </c>
      <c r="D70" s="198">
        <f t="shared" ref="D70:D94" si="96">C70/2</f>
        <v>92877942</v>
      </c>
      <c r="E70" s="199">
        <v>75641115</v>
      </c>
      <c r="F70" s="199">
        <v>138828409</v>
      </c>
      <c r="G70" s="198">
        <f t="shared" si="84"/>
        <v>-45950467</v>
      </c>
      <c r="H70" s="200">
        <f t="shared" si="90"/>
        <v>-0.49474036580181763</v>
      </c>
      <c r="J70" s="198" t="s">
        <v>178</v>
      </c>
      <c r="K70" s="198">
        <v>112775655</v>
      </c>
      <c r="L70" s="198">
        <f t="shared" ref="L70:L94" si="97">K70/2</f>
        <v>56387827.5</v>
      </c>
      <c r="M70" s="198">
        <v>2324135</v>
      </c>
      <c r="N70" s="198">
        <v>28388081</v>
      </c>
      <c r="O70" s="198">
        <f t="shared" si="85"/>
        <v>27999746.5</v>
      </c>
      <c r="P70" s="201">
        <f t="shared" si="91"/>
        <v>0.49655657508706114</v>
      </c>
      <c r="R70" s="198" t="s">
        <v>178</v>
      </c>
      <c r="S70" s="198">
        <v>431705624</v>
      </c>
      <c r="T70" s="198">
        <f t="shared" ref="T70:T94" si="98">S70/2</f>
        <v>215852812</v>
      </c>
      <c r="U70" s="198">
        <v>138287539</v>
      </c>
      <c r="V70" s="198">
        <v>222558253</v>
      </c>
      <c r="W70" s="198">
        <f t="shared" si="86"/>
        <v>-6705441</v>
      </c>
      <c r="X70" s="200">
        <f t="shared" si="92"/>
        <v>-3.106487674573357E-2</v>
      </c>
      <c r="Z70" s="198" t="s">
        <v>178</v>
      </c>
      <c r="AA70" s="198">
        <v>40000000</v>
      </c>
      <c r="AB70" s="198">
        <f t="shared" ref="AB70:AB94" si="99">AA70/2</f>
        <v>20000000</v>
      </c>
      <c r="AC70" s="198">
        <v>1481150</v>
      </c>
      <c r="AD70" s="198">
        <v>5511820</v>
      </c>
      <c r="AE70" s="198">
        <f t="shared" si="87"/>
        <v>14488180</v>
      </c>
      <c r="AF70" s="200">
        <f t="shared" si="93"/>
        <v>0.72440899999999997</v>
      </c>
      <c r="AH70" s="198" t="s">
        <v>178</v>
      </c>
      <c r="AI70" s="198">
        <v>0</v>
      </c>
      <c r="AJ70" s="198">
        <f t="shared" ref="AJ70:AJ94" si="100">AI70/2</f>
        <v>0</v>
      </c>
      <c r="AK70" s="198">
        <v>0</v>
      </c>
      <c r="AL70" s="198">
        <v>0</v>
      </c>
      <c r="AM70" s="198">
        <f t="shared" si="88"/>
        <v>0</v>
      </c>
      <c r="AN70" s="202" t="str">
        <f t="shared" si="94"/>
        <v>No Budget</v>
      </c>
      <c r="AP70" s="198" t="s">
        <v>178</v>
      </c>
      <c r="AQ70" s="198">
        <v>770237163</v>
      </c>
      <c r="AR70" s="198">
        <f t="shared" ref="AR70:AR97" si="101">AQ70/2</f>
        <v>385118581.5</v>
      </c>
      <c r="AS70" s="198">
        <v>217733939</v>
      </c>
      <c r="AT70" s="198">
        <v>395286563</v>
      </c>
      <c r="AU70" s="198">
        <f t="shared" si="89"/>
        <v>-10167981.5</v>
      </c>
      <c r="AV70" s="201">
        <f t="shared" si="95"/>
        <v>-2.6402209575026699E-2</v>
      </c>
    </row>
    <row r="71" spans="2:48" x14ac:dyDescent="0.25">
      <c r="B71" s="198" t="s">
        <v>179</v>
      </c>
      <c r="C71" s="198">
        <v>31764329</v>
      </c>
      <c r="D71" s="198">
        <f t="shared" si="96"/>
        <v>15882164.5</v>
      </c>
      <c r="E71" s="199">
        <v>9781364</v>
      </c>
      <c r="F71" s="199">
        <v>18599323</v>
      </c>
      <c r="G71" s="198">
        <f t="shared" si="84"/>
        <v>-2717158.5</v>
      </c>
      <c r="H71" s="200">
        <f t="shared" si="90"/>
        <v>-0.17108237986075511</v>
      </c>
      <c r="J71" s="198" t="s">
        <v>179</v>
      </c>
      <c r="K71" s="198">
        <v>66337419</v>
      </c>
      <c r="L71" s="198">
        <f t="shared" si="97"/>
        <v>33168709.5</v>
      </c>
      <c r="M71" s="198">
        <v>4315682</v>
      </c>
      <c r="N71" s="198">
        <v>10753958</v>
      </c>
      <c r="O71" s="198">
        <f t="shared" si="85"/>
        <v>22414751.5</v>
      </c>
      <c r="P71" s="201">
        <f t="shared" si="91"/>
        <v>0.67578002997071684</v>
      </c>
      <c r="R71" s="198" t="s">
        <v>179</v>
      </c>
      <c r="S71" s="198">
        <v>267226320</v>
      </c>
      <c r="T71" s="198">
        <f t="shared" si="98"/>
        <v>133613160</v>
      </c>
      <c r="U71" s="198">
        <v>89075433</v>
      </c>
      <c r="V71" s="198">
        <v>155100398</v>
      </c>
      <c r="W71" s="198">
        <f t="shared" si="86"/>
        <v>-21487238</v>
      </c>
      <c r="X71" s="200">
        <f t="shared" si="92"/>
        <v>-0.16081677882627729</v>
      </c>
      <c r="Z71" s="198" t="s">
        <v>179</v>
      </c>
      <c r="AA71" s="198">
        <v>8017378</v>
      </c>
      <c r="AB71" s="198">
        <f t="shared" si="99"/>
        <v>4008689</v>
      </c>
      <c r="AC71" s="198">
        <v>0</v>
      </c>
      <c r="AD71" s="198">
        <v>0</v>
      </c>
      <c r="AE71" s="198">
        <f t="shared" si="87"/>
        <v>4008689</v>
      </c>
      <c r="AF71" s="200">
        <f t="shared" si="93"/>
        <v>1</v>
      </c>
      <c r="AH71" s="198" t="s">
        <v>179</v>
      </c>
      <c r="AI71" s="198">
        <v>0</v>
      </c>
      <c r="AJ71" s="198">
        <f t="shared" si="100"/>
        <v>0</v>
      </c>
      <c r="AK71" s="198">
        <v>0</v>
      </c>
      <c r="AL71" s="198">
        <v>0</v>
      </c>
      <c r="AM71" s="198">
        <f t="shared" si="88"/>
        <v>0</v>
      </c>
      <c r="AN71" s="202" t="str">
        <f t="shared" si="94"/>
        <v>No Budget</v>
      </c>
      <c r="AP71" s="198" t="s">
        <v>179</v>
      </c>
      <c r="AQ71" s="198">
        <v>373345446</v>
      </c>
      <c r="AR71" s="198">
        <f t="shared" si="101"/>
        <v>186672723</v>
      </c>
      <c r="AS71" s="198">
        <v>103172479</v>
      </c>
      <c r="AT71" s="198">
        <v>184453679</v>
      </c>
      <c r="AU71" s="198">
        <f t="shared" si="89"/>
        <v>2219044</v>
      </c>
      <c r="AV71" s="201">
        <f t="shared" si="95"/>
        <v>1.1887350033459362E-2</v>
      </c>
    </row>
    <row r="72" spans="2:48" x14ac:dyDescent="0.25">
      <c r="B72" s="195" t="s">
        <v>103</v>
      </c>
      <c r="C72" s="195">
        <f t="shared" ref="C72:G72" si="102">SUM(C73:C77)</f>
        <v>3140488469</v>
      </c>
      <c r="D72" s="195">
        <f t="shared" si="102"/>
        <v>1570244234.5</v>
      </c>
      <c r="E72" s="195">
        <v>1184935102</v>
      </c>
      <c r="F72" s="195">
        <f t="shared" si="102"/>
        <v>2349569816</v>
      </c>
      <c r="G72" s="195">
        <f t="shared" si="102"/>
        <v>-779325581.5</v>
      </c>
      <c r="H72" s="197">
        <f t="shared" si="90"/>
        <v>-0.49630851327287584</v>
      </c>
      <c r="J72" s="195" t="s">
        <v>103</v>
      </c>
      <c r="K72" s="195">
        <f t="shared" ref="K72:O72" si="103">SUM(K73:K77)</f>
        <v>723564181</v>
      </c>
      <c r="L72" s="195">
        <f t="shared" si="103"/>
        <v>361782090.5</v>
      </c>
      <c r="M72" s="195">
        <v>287836827</v>
      </c>
      <c r="N72" s="195">
        <f t="shared" si="103"/>
        <v>522535933</v>
      </c>
      <c r="O72" s="195">
        <f t="shared" si="103"/>
        <v>-160753842.5</v>
      </c>
      <c r="P72" s="196">
        <f t="shared" si="91"/>
        <v>-0.44433886231855912</v>
      </c>
      <c r="R72" s="195" t="s">
        <v>103</v>
      </c>
      <c r="S72" s="195">
        <f t="shared" ref="S72:W72" si="104">SUM(S73:S77)</f>
        <v>5041464</v>
      </c>
      <c r="T72" s="195">
        <f t="shared" si="104"/>
        <v>2520732</v>
      </c>
      <c r="U72" s="195">
        <v>500000</v>
      </c>
      <c r="V72" s="195">
        <f t="shared" si="104"/>
        <v>920122</v>
      </c>
      <c r="W72" s="195">
        <f t="shared" si="104"/>
        <v>1600610</v>
      </c>
      <c r="X72" s="197">
        <f t="shared" si="92"/>
        <v>0.63497825234892091</v>
      </c>
      <c r="Z72" s="195" t="s">
        <v>103</v>
      </c>
      <c r="AA72" s="195">
        <f t="shared" ref="AA72:AE72" si="105">SUM(AA73:AA77)</f>
        <v>100000000</v>
      </c>
      <c r="AB72" s="195">
        <f t="shared" si="105"/>
        <v>50000000</v>
      </c>
      <c r="AC72" s="195">
        <v>142675802</v>
      </c>
      <c r="AD72" s="195">
        <f t="shared" si="105"/>
        <v>184046917</v>
      </c>
      <c r="AE72" s="195">
        <f t="shared" si="105"/>
        <v>-134046917</v>
      </c>
      <c r="AF72" s="197">
        <f t="shared" si="93"/>
        <v>-2.68093834</v>
      </c>
      <c r="AH72" s="195" t="s">
        <v>103</v>
      </c>
      <c r="AI72" s="195">
        <f t="shared" ref="AI72:AM72" si="106">SUM(AI73:AI77)</f>
        <v>0</v>
      </c>
      <c r="AJ72" s="195">
        <f t="shared" si="106"/>
        <v>0</v>
      </c>
      <c r="AK72" s="195">
        <v>0</v>
      </c>
      <c r="AL72" s="195">
        <f t="shared" si="106"/>
        <v>0</v>
      </c>
      <c r="AM72" s="195">
        <f t="shared" si="106"/>
        <v>0</v>
      </c>
      <c r="AN72" s="203" t="str">
        <f t="shared" si="94"/>
        <v>No Budget</v>
      </c>
      <c r="AP72" s="195" t="s">
        <v>103</v>
      </c>
      <c r="AQ72" s="195">
        <f t="shared" ref="AQ72:AU72" si="107">SUM(AQ73:AQ77)</f>
        <v>3969094114</v>
      </c>
      <c r="AR72" s="195">
        <f t="shared" si="107"/>
        <v>1984547057</v>
      </c>
      <c r="AS72" s="195">
        <v>1615947731</v>
      </c>
      <c r="AT72" s="195">
        <v>3057072788</v>
      </c>
      <c r="AU72" s="195">
        <f t="shared" si="107"/>
        <v>-1072525731</v>
      </c>
      <c r="AV72" s="196">
        <f t="shared" si="95"/>
        <v>-0.54043854854281748</v>
      </c>
    </row>
    <row r="73" spans="2:48" x14ac:dyDescent="0.25">
      <c r="B73" s="198" t="s">
        <v>180</v>
      </c>
      <c r="C73" s="198">
        <v>2518430234</v>
      </c>
      <c r="D73" s="198">
        <f t="shared" si="96"/>
        <v>1259215117</v>
      </c>
      <c r="E73" s="199">
        <v>995964370</v>
      </c>
      <c r="F73" s="199">
        <v>1986480107</v>
      </c>
      <c r="G73" s="198">
        <f>D73-F73</f>
        <v>-727264990</v>
      </c>
      <c r="H73" s="200">
        <f t="shared" si="90"/>
        <v>-0.5775542083172116</v>
      </c>
      <c r="J73" s="198" t="s">
        <v>180</v>
      </c>
      <c r="K73" s="198">
        <v>661979906</v>
      </c>
      <c r="L73" s="198">
        <f t="shared" si="97"/>
        <v>330989953</v>
      </c>
      <c r="M73" s="198">
        <v>255070827</v>
      </c>
      <c r="N73" s="198">
        <v>453425815</v>
      </c>
      <c r="O73" s="198">
        <f>L73-N73</f>
        <v>-122435862</v>
      </c>
      <c r="P73" s="201">
        <f t="shared" si="91"/>
        <v>-0.36990809204411107</v>
      </c>
      <c r="R73" s="198" t="s">
        <v>180</v>
      </c>
      <c r="S73" s="198">
        <v>0</v>
      </c>
      <c r="T73" s="198">
        <f t="shared" si="98"/>
        <v>0</v>
      </c>
      <c r="U73" s="198">
        <v>0</v>
      </c>
      <c r="V73" s="198">
        <v>0</v>
      </c>
      <c r="W73" s="198">
        <f>T73-V73</f>
        <v>0</v>
      </c>
      <c r="X73" s="200" t="str">
        <f t="shared" si="92"/>
        <v>No Budget</v>
      </c>
      <c r="Z73" s="198" t="s">
        <v>180</v>
      </c>
      <c r="AA73" s="198">
        <v>100000000</v>
      </c>
      <c r="AB73" s="198">
        <f t="shared" si="99"/>
        <v>50000000</v>
      </c>
      <c r="AC73" s="198">
        <v>142675802</v>
      </c>
      <c r="AD73" s="198">
        <v>184046917</v>
      </c>
      <c r="AE73" s="198">
        <f>AB73-AD73</f>
        <v>-134046917</v>
      </c>
      <c r="AF73" s="200">
        <f t="shared" si="93"/>
        <v>-2.68093834</v>
      </c>
      <c r="AH73" s="198" t="s">
        <v>180</v>
      </c>
      <c r="AI73" s="198">
        <v>0</v>
      </c>
      <c r="AJ73" s="198">
        <f t="shared" si="100"/>
        <v>0</v>
      </c>
      <c r="AK73" s="198">
        <v>0</v>
      </c>
      <c r="AL73" s="198">
        <v>0</v>
      </c>
      <c r="AM73" s="198">
        <f>AJ73-AL73</f>
        <v>0</v>
      </c>
      <c r="AN73" s="202" t="str">
        <f t="shared" si="94"/>
        <v>No Budget</v>
      </c>
      <c r="AP73" s="198" t="s">
        <v>180</v>
      </c>
      <c r="AQ73" s="198">
        <v>3280410140</v>
      </c>
      <c r="AR73" s="198">
        <f t="shared" si="101"/>
        <v>1640205070</v>
      </c>
      <c r="AS73" s="198">
        <v>1393710999</v>
      </c>
      <c r="AT73" s="198">
        <v>2623952839</v>
      </c>
      <c r="AU73" s="198">
        <f>AR73-AT73</f>
        <v>-983747769</v>
      </c>
      <c r="AV73" s="201">
        <f t="shared" si="95"/>
        <v>-0.59977120360931457</v>
      </c>
    </row>
    <row r="74" spans="2:48" x14ac:dyDescent="0.25">
      <c r="B74" s="198" t="s">
        <v>181</v>
      </c>
      <c r="C74" s="198">
        <v>2477257</v>
      </c>
      <c r="D74" s="198">
        <f t="shared" si="96"/>
        <v>1238628.5</v>
      </c>
      <c r="E74" s="199">
        <v>1519704</v>
      </c>
      <c r="F74" s="199">
        <v>2513137</v>
      </c>
      <c r="G74" s="198">
        <f>D74-F74</f>
        <v>-1274508.5</v>
      </c>
      <c r="H74" s="200">
        <f t="shared" si="90"/>
        <v>-1.028967523353451</v>
      </c>
      <c r="J74" s="198" t="s">
        <v>181</v>
      </c>
      <c r="K74" s="198">
        <v>623193</v>
      </c>
      <c r="L74" s="198">
        <f t="shared" si="97"/>
        <v>311596.5</v>
      </c>
      <c r="M74" s="198">
        <v>0</v>
      </c>
      <c r="N74" s="198">
        <v>0</v>
      </c>
      <c r="O74" s="198">
        <f>L74-N74</f>
        <v>311596.5</v>
      </c>
      <c r="P74" s="201">
        <f t="shared" si="91"/>
        <v>1</v>
      </c>
      <c r="R74" s="198" t="s">
        <v>181</v>
      </c>
      <c r="S74" s="198">
        <v>0</v>
      </c>
      <c r="T74" s="198">
        <f t="shared" si="98"/>
        <v>0</v>
      </c>
      <c r="U74" s="198">
        <v>0</v>
      </c>
      <c r="V74" s="198">
        <v>0</v>
      </c>
      <c r="W74" s="198">
        <f>T74-V74</f>
        <v>0</v>
      </c>
      <c r="X74" s="200" t="str">
        <f t="shared" si="92"/>
        <v>No Budget</v>
      </c>
      <c r="Z74" s="198" t="s">
        <v>181</v>
      </c>
      <c r="AA74" s="198">
        <v>0</v>
      </c>
      <c r="AB74" s="198">
        <f t="shared" si="99"/>
        <v>0</v>
      </c>
      <c r="AC74" s="198">
        <v>0</v>
      </c>
      <c r="AD74" s="198">
        <v>0</v>
      </c>
      <c r="AE74" s="198">
        <f>AB74-AD74</f>
        <v>0</v>
      </c>
      <c r="AF74" s="200" t="str">
        <f t="shared" si="93"/>
        <v>No Budget</v>
      </c>
      <c r="AH74" s="198" t="s">
        <v>181</v>
      </c>
      <c r="AI74" s="198">
        <v>0</v>
      </c>
      <c r="AJ74" s="198">
        <f t="shared" si="100"/>
        <v>0</v>
      </c>
      <c r="AK74" s="198">
        <v>0</v>
      </c>
      <c r="AL74" s="198">
        <v>0</v>
      </c>
      <c r="AM74" s="198">
        <f>AJ74-AL74</f>
        <v>0</v>
      </c>
      <c r="AN74" s="202" t="str">
        <f t="shared" si="94"/>
        <v>No Budget</v>
      </c>
      <c r="AP74" s="198" t="s">
        <v>181</v>
      </c>
      <c r="AQ74" s="198">
        <v>3100450</v>
      </c>
      <c r="AR74" s="198">
        <f t="shared" si="101"/>
        <v>1550225</v>
      </c>
      <c r="AS74" s="198">
        <v>1519704</v>
      </c>
      <c r="AT74" s="198">
        <v>2513137</v>
      </c>
      <c r="AU74" s="198">
        <f>AR74-AT74</f>
        <v>-962912</v>
      </c>
      <c r="AV74" s="201">
        <f t="shared" si="95"/>
        <v>-0.62114338241223044</v>
      </c>
    </row>
    <row r="75" spans="2:48" x14ac:dyDescent="0.25">
      <c r="B75" s="198" t="s">
        <v>182</v>
      </c>
      <c r="C75" s="198">
        <v>6685161</v>
      </c>
      <c r="D75" s="198">
        <f t="shared" si="96"/>
        <v>3342580.5</v>
      </c>
      <c r="E75" s="199">
        <v>1263520</v>
      </c>
      <c r="F75" s="199">
        <v>2494290</v>
      </c>
      <c r="G75" s="198">
        <f>D75-F75</f>
        <v>848290.5</v>
      </c>
      <c r="H75" s="200">
        <f t="shared" si="90"/>
        <v>0.25378311756440869</v>
      </c>
      <c r="J75" s="198" t="s">
        <v>182</v>
      </c>
      <c r="K75" s="198">
        <v>6382560</v>
      </c>
      <c r="L75" s="198">
        <f t="shared" si="97"/>
        <v>3191280</v>
      </c>
      <c r="M75" s="198">
        <v>370000</v>
      </c>
      <c r="N75" s="198">
        <v>370000</v>
      </c>
      <c r="O75" s="198">
        <f>L75-N75</f>
        <v>2821280</v>
      </c>
      <c r="P75" s="201">
        <f t="shared" si="91"/>
        <v>0.88405906094106435</v>
      </c>
      <c r="R75" s="198" t="s">
        <v>182</v>
      </c>
      <c r="S75" s="198">
        <v>5041464</v>
      </c>
      <c r="T75" s="198">
        <f t="shared" si="98"/>
        <v>2520732</v>
      </c>
      <c r="U75" s="198">
        <v>500000</v>
      </c>
      <c r="V75" s="198">
        <v>920122</v>
      </c>
      <c r="W75" s="198">
        <f>T75-V75</f>
        <v>1600610</v>
      </c>
      <c r="X75" s="200">
        <f t="shared" si="92"/>
        <v>0.63497825234892091</v>
      </c>
      <c r="Z75" s="198" t="s">
        <v>182</v>
      </c>
      <c r="AA75" s="198">
        <v>0</v>
      </c>
      <c r="AB75" s="198">
        <f t="shared" si="99"/>
        <v>0</v>
      </c>
      <c r="AC75" s="198">
        <v>0</v>
      </c>
      <c r="AD75" s="198">
        <v>0</v>
      </c>
      <c r="AE75" s="198">
        <f>AB75-AD75</f>
        <v>0</v>
      </c>
      <c r="AF75" s="200" t="str">
        <f t="shared" si="93"/>
        <v>No Budget</v>
      </c>
      <c r="AH75" s="198" t="s">
        <v>182</v>
      </c>
      <c r="AI75" s="198">
        <v>0</v>
      </c>
      <c r="AJ75" s="198">
        <f t="shared" si="100"/>
        <v>0</v>
      </c>
      <c r="AK75" s="198">
        <v>0</v>
      </c>
      <c r="AL75" s="198">
        <v>0</v>
      </c>
      <c r="AM75" s="198">
        <f>AJ75-AL75</f>
        <v>0</v>
      </c>
      <c r="AN75" s="202" t="str">
        <f t="shared" si="94"/>
        <v>No Budget</v>
      </c>
      <c r="AP75" s="198" t="s">
        <v>182</v>
      </c>
      <c r="AQ75" s="198">
        <v>18109185</v>
      </c>
      <c r="AR75" s="198">
        <f t="shared" si="101"/>
        <v>9054592.5</v>
      </c>
      <c r="AS75" s="198">
        <v>2133520</v>
      </c>
      <c r="AT75" s="198">
        <v>3784412</v>
      </c>
      <c r="AU75" s="198">
        <f>AR75-AT75</f>
        <v>5270180.5</v>
      </c>
      <c r="AV75" s="201">
        <f t="shared" si="95"/>
        <v>0.58204502300904215</v>
      </c>
    </row>
    <row r="76" spans="2:48" x14ac:dyDescent="0.25">
      <c r="B76" s="198" t="s">
        <v>183</v>
      </c>
      <c r="C76" s="198">
        <v>155887381</v>
      </c>
      <c r="D76" s="198">
        <f t="shared" si="96"/>
        <v>77943690.5</v>
      </c>
      <c r="E76" s="199">
        <v>52776624</v>
      </c>
      <c r="F76" s="199">
        <v>94188132</v>
      </c>
      <c r="G76" s="198">
        <f>D76-F76</f>
        <v>-16244441.5</v>
      </c>
      <c r="H76" s="200">
        <f t="shared" si="90"/>
        <v>-0.20841252698959642</v>
      </c>
      <c r="J76" s="198" t="s">
        <v>183</v>
      </c>
      <c r="K76" s="198">
        <v>51429797</v>
      </c>
      <c r="L76" s="198">
        <f t="shared" si="97"/>
        <v>25714898.5</v>
      </c>
      <c r="M76" s="198">
        <v>32396000</v>
      </c>
      <c r="N76" s="198">
        <v>68740118</v>
      </c>
      <c r="O76" s="198">
        <f>L76-N76</f>
        <v>-43025219.5</v>
      </c>
      <c r="P76" s="201">
        <f t="shared" si="91"/>
        <v>-1.6731631081491534</v>
      </c>
      <c r="R76" s="198" t="s">
        <v>183</v>
      </c>
      <c r="S76" s="198">
        <v>0</v>
      </c>
      <c r="T76" s="198">
        <f t="shared" si="98"/>
        <v>0</v>
      </c>
      <c r="U76" s="198">
        <v>0</v>
      </c>
      <c r="V76" s="198">
        <v>0</v>
      </c>
      <c r="W76" s="198">
        <f>T76-V76</f>
        <v>0</v>
      </c>
      <c r="X76" s="200" t="str">
        <f t="shared" si="92"/>
        <v>No Budget</v>
      </c>
      <c r="Z76" s="198" t="s">
        <v>183</v>
      </c>
      <c r="AA76" s="198">
        <v>0</v>
      </c>
      <c r="AB76" s="198">
        <f t="shared" si="99"/>
        <v>0</v>
      </c>
      <c r="AC76" s="198">
        <v>0</v>
      </c>
      <c r="AD76" s="198">
        <v>0</v>
      </c>
      <c r="AE76" s="198">
        <f>AB76-AD76</f>
        <v>0</v>
      </c>
      <c r="AF76" s="200" t="str">
        <f t="shared" si="93"/>
        <v>No Budget</v>
      </c>
      <c r="AH76" s="198" t="s">
        <v>183</v>
      </c>
      <c r="AI76" s="198">
        <v>0</v>
      </c>
      <c r="AJ76" s="198">
        <f t="shared" si="100"/>
        <v>0</v>
      </c>
      <c r="AK76" s="198">
        <v>0</v>
      </c>
      <c r="AL76" s="198">
        <v>0</v>
      </c>
      <c r="AM76" s="198">
        <f>AJ76-AL76</f>
        <v>0</v>
      </c>
      <c r="AN76" s="202" t="str">
        <f t="shared" si="94"/>
        <v>No Budget</v>
      </c>
      <c r="AP76" s="198" t="s">
        <v>183</v>
      </c>
      <c r="AQ76" s="198">
        <v>207317178</v>
      </c>
      <c r="AR76" s="198">
        <f t="shared" si="101"/>
        <v>103658589</v>
      </c>
      <c r="AS76" s="198">
        <v>85172624</v>
      </c>
      <c r="AT76" s="198">
        <v>162928250</v>
      </c>
      <c r="AU76" s="198">
        <f>AR76-AT76</f>
        <v>-59269661</v>
      </c>
      <c r="AV76" s="201">
        <f t="shared" si="95"/>
        <v>-0.57177761699997676</v>
      </c>
    </row>
    <row r="77" spans="2:48" x14ac:dyDescent="0.25">
      <c r="B77" s="198" t="s">
        <v>184</v>
      </c>
      <c r="C77" s="198">
        <v>457008436</v>
      </c>
      <c r="D77" s="198">
        <f t="shared" si="96"/>
        <v>228504218</v>
      </c>
      <c r="E77" s="199">
        <v>133410884</v>
      </c>
      <c r="F77" s="199">
        <v>263894150</v>
      </c>
      <c r="G77" s="198">
        <f>D77-F77</f>
        <v>-35389932</v>
      </c>
      <c r="H77" s="200">
        <f t="shared" si="90"/>
        <v>-0.15487649335208334</v>
      </c>
      <c r="J77" s="198" t="s">
        <v>184</v>
      </c>
      <c r="K77" s="198">
        <v>3148725</v>
      </c>
      <c r="L77" s="198">
        <f t="shared" si="97"/>
        <v>1574362.5</v>
      </c>
      <c r="M77" s="198">
        <v>0</v>
      </c>
      <c r="N77" s="198">
        <v>0</v>
      </c>
      <c r="O77" s="198">
        <f>L77-N77</f>
        <v>1574362.5</v>
      </c>
      <c r="P77" s="201">
        <f t="shared" si="91"/>
        <v>1</v>
      </c>
      <c r="R77" s="198" t="s">
        <v>184</v>
      </c>
      <c r="S77" s="198">
        <v>0</v>
      </c>
      <c r="T77" s="198">
        <f t="shared" si="98"/>
        <v>0</v>
      </c>
      <c r="U77" s="198">
        <v>0</v>
      </c>
      <c r="V77" s="198">
        <v>0</v>
      </c>
      <c r="W77" s="198">
        <f>T77-V77</f>
        <v>0</v>
      </c>
      <c r="X77" s="200" t="str">
        <f t="shared" si="92"/>
        <v>No Budget</v>
      </c>
      <c r="Z77" s="198" t="s">
        <v>184</v>
      </c>
      <c r="AA77" s="198">
        <v>0</v>
      </c>
      <c r="AB77" s="198">
        <f t="shared" si="99"/>
        <v>0</v>
      </c>
      <c r="AC77" s="198">
        <v>0</v>
      </c>
      <c r="AD77" s="198">
        <v>0</v>
      </c>
      <c r="AE77" s="198">
        <f>AB77-AD77</f>
        <v>0</v>
      </c>
      <c r="AF77" s="200" t="str">
        <f t="shared" si="93"/>
        <v>No Budget</v>
      </c>
      <c r="AH77" s="198" t="s">
        <v>184</v>
      </c>
      <c r="AI77" s="198">
        <v>0</v>
      </c>
      <c r="AJ77" s="198">
        <f t="shared" si="100"/>
        <v>0</v>
      </c>
      <c r="AK77" s="198">
        <v>0</v>
      </c>
      <c r="AL77" s="198">
        <v>0</v>
      </c>
      <c r="AM77" s="198">
        <f>AJ77-AL77</f>
        <v>0</v>
      </c>
      <c r="AN77" s="202" t="str">
        <f t="shared" si="94"/>
        <v>No Budget</v>
      </c>
      <c r="AP77" s="198" t="s">
        <v>184</v>
      </c>
      <c r="AQ77" s="198">
        <v>460157161</v>
      </c>
      <c r="AR77" s="198">
        <f t="shared" si="101"/>
        <v>230078580.5</v>
      </c>
      <c r="AS77" s="198">
        <v>133410884</v>
      </c>
      <c r="AT77" s="198">
        <v>263894150</v>
      </c>
      <c r="AU77" s="198">
        <f>AR77-AT77</f>
        <v>-33815569.5</v>
      </c>
      <c r="AV77" s="201">
        <f t="shared" si="95"/>
        <v>-0.14697400091096269</v>
      </c>
    </row>
    <row r="78" spans="2:48" x14ac:dyDescent="0.25">
      <c r="B78" s="195" t="s">
        <v>104</v>
      </c>
      <c r="C78" s="195">
        <f t="shared" ref="C78:G78" si="108">SUM(C79:C84)</f>
        <v>38178738</v>
      </c>
      <c r="D78" s="195">
        <f t="shared" si="108"/>
        <v>19089369</v>
      </c>
      <c r="E78" s="195">
        <v>8318761</v>
      </c>
      <c r="F78" s="195">
        <f t="shared" si="108"/>
        <v>14815678</v>
      </c>
      <c r="G78" s="195">
        <f t="shared" si="108"/>
        <v>4273691</v>
      </c>
      <c r="H78" s="197">
        <f t="shared" si="90"/>
        <v>0.22387806532526036</v>
      </c>
      <c r="J78" s="195" t="s">
        <v>104</v>
      </c>
      <c r="K78" s="195">
        <f t="shared" ref="K78:O78" si="109">SUM(K79:K84)</f>
        <v>59632176</v>
      </c>
      <c r="L78" s="195">
        <f t="shared" si="109"/>
        <v>29816088</v>
      </c>
      <c r="M78" s="195">
        <v>3590267</v>
      </c>
      <c r="N78" s="195">
        <f t="shared" si="109"/>
        <v>10324409</v>
      </c>
      <c r="O78" s="195">
        <f t="shared" si="109"/>
        <v>19491679</v>
      </c>
      <c r="P78" s="196">
        <f t="shared" si="91"/>
        <v>0.65373026132737466</v>
      </c>
      <c r="R78" s="195" t="s">
        <v>104</v>
      </c>
      <c r="S78" s="195">
        <f t="shared" ref="S78:W78" si="110">SUM(S79:S84)</f>
        <v>0</v>
      </c>
      <c r="T78" s="195">
        <f t="shared" si="110"/>
        <v>0</v>
      </c>
      <c r="U78" s="195">
        <v>0</v>
      </c>
      <c r="V78" s="195">
        <f t="shared" si="110"/>
        <v>0</v>
      </c>
      <c r="W78" s="195">
        <f t="shared" si="110"/>
        <v>0</v>
      </c>
      <c r="X78" s="197" t="str">
        <f t="shared" si="92"/>
        <v>No Budget</v>
      </c>
      <c r="Z78" s="195" t="s">
        <v>104</v>
      </c>
      <c r="AA78" s="195">
        <f t="shared" ref="AA78:AE78" si="111">SUM(AA79:AA84)</f>
        <v>0</v>
      </c>
      <c r="AB78" s="195">
        <f t="shared" si="111"/>
        <v>0</v>
      </c>
      <c r="AC78" s="195">
        <v>0</v>
      </c>
      <c r="AD78" s="195">
        <f t="shared" si="111"/>
        <v>0</v>
      </c>
      <c r="AE78" s="195">
        <f t="shared" si="111"/>
        <v>0</v>
      </c>
      <c r="AF78" s="197" t="str">
        <f t="shared" si="93"/>
        <v>No Budget</v>
      </c>
      <c r="AH78" s="195" t="s">
        <v>104</v>
      </c>
      <c r="AI78" s="195">
        <f t="shared" ref="AI78:AM78" si="112">SUM(AI79:AI84)</f>
        <v>0</v>
      </c>
      <c r="AJ78" s="195">
        <f t="shared" si="112"/>
        <v>0</v>
      </c>
      <c r="AK78" s="195">
        <v>0</v>
      </c>
      <c r="AL78" s="195">
        <f t="shared" si="112"/>
        <v>0</v>
      </c>
      <c r="AM78" s="195">
        <f t="shared" si="112"/>
        <v>0</v>
      </c>
      <c r="AN78" s="203" t="str">
        <f t="shared" si="94"/>
        <v>No Budget</v>
      </c>
      <c r="AP78" s="195" t="s">
        <v>104</v>
      </c>
      <c r="AQ78" s="195">
        <f t="shared" ref="AQ78:AU78" si="113">SUM(AQ79:AQ84)</f>
        <v>97810914</v>
      </c>
      <c r="AR78" s="195">
        <f t="shared" si="113"/>
        <v>48905457</v>
      </c>
      <c r="AS78" s="195">
        <v>11909028</v>
      </c>
      <c r="AT78" s="195">
        <v>25140087</v>
      </c>
      <c r="AU78" s="195">
        <f t="shared" si="113"/>
        <v>23765370</v>
      </c>
      <c r="AV78" s="196">
        <f t="shared" si="95"/>
        <v>0.48594515740850758</v>
      </c>
    </row>
    <row r="79" spans="2:48" x14ac:dyDescent="0.25">
      <c r="B79" s="198" t="s">
        <v>185</v>
      </c>
      <c r="C79" s="198">
        <v>9680873</v>
      </c>
      <c r="D79" s="198">
        <f t="shared" si="96"/>
        <v>4840436.5</v>
      </c>
      <c r="E79" s="199">
        <v>1578345</v>
      </c>
      <c r="F79" s="199">
        <v>2846848</v>
      </c>
      <c r="G79" s="198">
        <f t="shared" ref="G79:G84" si="114">D79-F79</f>
        <v>1993588.5</v>
      </c>
      <c r="H79" s="200">
        <f t="shared" si="90"/>
        <v>0.41186130630987516</v>
      </c>
      <c r="J79" s="198" t="s">
        <v>185</v>
      </c>
      <c r="K79" s="198">
        <v>20569599</v>
      </c>
      <c r="L79" s="198">
        <f t="shared" si="97"/>
        <v>10284799.5</v>
      </c>
      <c r="M79" s="198">
        <v>812748</v>
      </c>
      <c r="N79" s="198">
        <v>1594342</v>
      </c>
      <c r="O79" s="198">
        <f t="shared" ref="O79:O84" si="115">L79-N79</f>
        <v>8690457.5</v>
      </c>
      <c r="P79" s="201">
        <f t="shared" si="91"/>
        <v>0.84498074075240848</v>
      </c>
      <c r="R79" s="198" t="s">
        <v>185</v>
      </c>
      <c r="S79" s="198">
        <v>0</v>
      </c>
      <c r="T79" s="198">
        <f t="shared" si="98"/>
        <v>0</v>
      </c>
      <c r="U79" s="198">
        <v>0</v>
      </c>
      <c r="V79" s="198">
        <v>0</v>
      </c>
      <c r="W79" s="198">
        <f t="shared" ref="W79:W84" si="116">T79-V79</f>
        <v>0</v>
      </c>
      <c r="X79" s="200" t="str">
        <f t="shared" si="92"/>
        <v>No Budget</v>
      </c>
      <c r="Z79" s="198" t="s">
        <v>185</v>
      </c>
      <c r="AA79" s="198">
        <v>0</v>
      </c>
      <c r="AB79" s="198">
        <f t="shared" si="99"/>
        <v>0</v>
      </c>
      <c r="AC79" s="198">
        <v>0</v>
      </c>
      <c r="AD79" s="198">
        <v>0</v>
      </c>
      <c r="AE79" s="198">
        <f t="shared" ref="AE79:AE84" si="117">AB79-AD79</f>
        <v>0</v>
      </c>
      <c r="AF79" s="200" t="str">
        <f t="shared" si="93"/>
        <v>No Budget</v>
      </c>
      <c r="AH79" s="198" t="s">
        <v>185</v>
      </c>
      <c r="AI79" s="198">
        <v>0</v>
      </c>
      <c r="AJ79" s="198">
        <f t="shared" si="100"/>
        <v>0</v>
      </c>
      <c r="AK79" s="198">
        <v>0</v>
      </c>
      <c r="AL79" s="198">
        <v>0</v>
      </c>
      <c r="AM79" s="198">
        <f t="shared" ref="AM79:AM90" si="118">AJ79-AL79</f>
        <v>0</v>
      </c>
      <c r="AN79" s="202" t="str">
        <f t="shared" si="94"/>
        <v>No Budget</v>
      </c>
      <c r="AP79" s="198" t="s">
        <v>185</v>
      </c>
      <c r="AQ79" s="198">
        <v>30250472</v>
      </c>
      <c r="AR79" s="198">
        <f t="shared" si="101"/>
        <v>15125236</v>
      </c>
      <c r="AS79" s="198">
        <v>2391093</v>
      </c>
      <c r="AT79" s="198">
        <v>4441190</v>
      </c>
      <c r="AU79" s="198">
        <f t="shared" ref="AU79:AU84" si="119">AR79-AT79</f>
        <v>10684046</v>
      </c>
      <c r="AV79" s="201">
        <f t="shared" si="95"/>
        <v>0.70637218487037157</v>
      </c>
    </row>
    <row r="80" spans="2:48" x14ac:dyDescent="0.25">
      <c r="B80" s="198" t="s">
        <v>186</v>
      </c>
      <c r="C80" s="198">
        <v>6175728</v>
      </c>
      <c r="D80" s="198">
        <f t="shared" si="96"/>
        <v>3087864</v>
      </c>
      <c r="E80" s="199">
        <v>1195778</v>
      </c>
      <c r="F80" s="199">
        <v>1925544</v>
      </c>
      <c r="G80" s="198">
        <f t="shared" si="114"/>
        <v>1162320</v>
      </c>
      <c r="H80" s="200">
        <f t="shared" si="90"/>
        <v>0.37641554161711788</v>
      </c>
      <c r="J80" s="198" t="s">
        <v>186</v>
      </c>
      <c r="K80" s="198">
        <v>7534200</v>
      </c>
      <c r="L80" s="198">
        <f t="shared" si="97"/>
        <v>3767100</v>
      </c>
      <c r="M80" s="198">
        <v>2433491</v>
      </c>
      <c r="N80" s="198">
        <v>4345778</v>
      </c>
      <c r="O80" s="198">
        <f t="shared" si="115"/>
        <v>-578678</v>
      </c>
      <c r="P80" s="201">
        <f t="shared" si="91"/>
        <v>-0.15361365506623131</v>
      </c>
      <c r="R80" s="198" t="s">
        <v>186</v>
      </c>
      <c r="S80" s="198">
        <v>0</v>
      </c>
      <c r="T80" s="198">
        <f t="shared" si="98"/>
        <v>0</v>
      </c>
      <c r="U80" s="198">
        <v>0</v>
      </c>
      <c r="V80" s="198">
        <v>0</v>
      </c>
      <c r="W80" s="198">
        <f t="shared" si="116"/>
        <v>0</v>
      </c>
      <c r="X80" s="200" t="str">
        <f t="shared" si="92"/>
        <v>No Budget</v>
      </c>
      <c r="Z80" s="198" t="s">
        <v>186</v>
      </c>
      <c r="AA80" s="198">
        <v>0</v>
      </c>
      <c r="AB80" s="198">
        <f t="shared" si="99"/>
        <v>0</v>
      </c>
      <c r="AC80" s="198">
        <v>0</v>
      </c>
      <c r="AD80" s="198">
        <v>0</v>
      </c>
      <c r="AE80" s="198">
        <f t="shared" si="117"/>
        <v>0</v>
      </c>
      <c r="AF80" s="200" t="str">
        <f t="shared" si="93"/>
        <v>No Budget</v>
      </c>
      <c r="AH80" s="198" t="s">
        <v>186</v>
      </c>
      <c r="AI80" s="198">
        <v>0</v>
      </c>
      <c r="AJ80" s="198">
        <f t="shared" si="100"/>
        <v>0</v>
      </c>
      <c r="AK80" s="198">
        <v>0</v>
      </c>
      <c r="AL80" s="198">
        <v>0</v>
      </c>
      <c r="AM80" s="198">
        <f t="shared" si="118"/>
        <v>0</v>
      </c>
      <c r="AN80" s="202" t="str">
        <f t="shared" si="94"/>
        <v>No Budget</v>
      </c>
      <c r="AP80" s="198" t="s">
        <v>186</v>
      </c>
      <c r="AQ80" s="198">
        <v>13709928</v>
      </c>
      <c r="AR80" s="198">
        <f t="shared" si="101"/>
        <v>6854964</v>
      </c>
      <c r="AS80" s="198">
        <v>3629269</v>
      </c>
      <c r="AT80" s="198">
        <v>6271322</v>
      </c>
      <c r="AU80" s="198">
        <f t="shared" si="119"/>
        <v>583642</v>
      </c>
      <c r="AV80" s="201">
        <f t="shared" si="95"/>
        <v>8.5141512048786838E-2</v>
      </c>
    </row>
    <row r="81" spans="2:48" x14ac:dyDescent="0.25">
      <c r="B81" s="198" t="s">
        <v>187</v>
      </c>
      <c r="C81" s="198">
        <v>4040611</v>
      </c>
      <c r="D81" s="198">
        <f t="shared" si="96"/>
        <v>2020305.5</v>
      </c>
      <c r="E81" s="199">
        <v>655138</v>
      </c>
      <c r="F81" s="199">
        <v>1331555</v>
      </c>
      <c r="G81" s="198">
        <f t="shared" si="114"/>
        <v>688750.5</v>
      </c>
      <c r="H81" s="200">
        <f t="shared" si="90"/>
        <v>0.34091403503084061</v>
      </c>
      <c r="J81" s="198" t="s">
        <v>187</v>
      </c>
      <c r="K81" s="198">
        <v>12266504</v>
      </c>
      <c r="L81" s="198">
        <f t="shared" si="97"/>
        <v>6133252</v>
      </c>
      <c r="M81" s="198">
        <v>171033</v>
      </c>
      <c r="N81" s="198">
        <v>240275</v>
      </c>
      <c r="O81" s="198">
        <f t="shared" si="115"/>
        <v>5892977</v>
      </c>
      <c r="P81" s="201">
        <f t="shared" si="91"/>
        <v>0.96082420875581176</v>
      </c>
      <c r="R81" s="198" t="s">
        <v>187</v>
      </c>
      <c r="S81" s="198">
        <v>0</v>
      </c>
      <c r="T81" s="198">
        <f t="shared" si="98"/>
        <v>0</v>
      </c>
      <c r="U81" s="198">
        <v>0</v>
      </c>
      <c r="V81" s="198">
        <v>0</v>
      </c>
      <c r="W81" s="198">
        <f t="shared" si="116"/>
        <v>0</v>
      </c>
      <c r="X81" s="200" t="str">
        <f t="shared" si="92"/>
        <v>No Budget</v>
      </c>
      <c r="Z81" s="198" t="s">
        <v>187</v>
      </c>
      <c r="AA81" s="198">
        <v>0</v>
      </c>
      <c r="AB81" s="198">
        <f t="shared" si="99"/>
        <v>0</v>
      </c>
      <c r="AC81" s="198">
        <v>0</v>
      </c>
      <c r="AD81" s="198">
        <v>0</v>
      </c>
      <c r="AE81" s="198">
        <f t="shared" si="117"/>
        <v>0</v>
      </c>
      <c r="AF81" s="200" t="str">
        <f t="shared" si="93"/>
        <v>No Budget</v>
      </c>
      <c r="AH81" s="198" t="s">
        <v>187</v>
      </c>
      <c r="AI81" s="198">
        <v>0</v>
      </c>
      <c r="AJ81" s="198">
        <f t="shared" si="100"/>
        <v>0</v>
      </c>
      <c r="AK81" s="198">
        <v>0</v>
      </c>
      <c r="AL81" s="198">
        <v>0</v>
      </c>
      <c r="AM81" s="198">
        <f t="shared" si="118"/>
        <v>0</v>
      </c>
      <c r="AN81" s="202" t="str">
        <f t="shared" si="94"/>
        <v>No Budget</v>
      </c>
      <c r="AP81" s="198" t="s">
        <v>187</v>
      </c>
      <c r="AQ81" s="198">
        <v>16307115</v>
      </c>
      <c r="AR81" s="198">
        <f t="shared" si="101"/>
        <v>8153557.5</v>
      </c>
      <c r="AS81" s="198">
        <v>826171</v>
      </c>
      <c r="AT81" s="198">
        <v>1571830</v>
      </c>
      <c r="AU81" s="198">
        <f t="shared" si="119"/>
        <v>6581727.5</v>
      </c>
      <c r="AV81" s="201">
        <f t="shared" si="95"/>
        <v>0.80722157168818642</v>
      </c>
    </row>
    <row r="82" spans="2:48" x14ac:dyDescent="0.25">
      <c r="B82" s="198" t="s">
        <v>188</v>
      </c>
      <c r="C82" s="198">
        <v>3625684</v>
      </c>
      <c r="D82" s="198">
        <f t="shared" si="96"/>
        <v>1812842</v>
      </c>
      <c r="E82" s="199">
        <v>565404</v>
      </c>
      <c r="F82" s="199">
        <v>1357491</v>
      </c>
      <c r="G82" s="198">
        <f t="shared" si="114"/>
        <v>455351</v>
      </c>
      <c r="H82" s="200">
        <f t="shared" si="90"/>
        <v>0.2511807427233041</v>
      </c>
      <c r="J82" s="198" t="s">
        <v>188</v>
      </c>
      <c r="K82" s="198">
        <v>4864162</v>
      </c>
      <c r="L82" s="198">
        <f t="shared" si="97"/>
        <v>2432081</v>
      </c>
      <c r="M82" s="198">
        <v>62994</v>
      </c>
      <c r="N82" s="198">
        <v>62994</v>
      </c>
      <c r="O82" s="198">
        <f t="shared" si="115"/>
        <v>2369087</v>
      </c>
      <c r="P82" s="201">
        <f t="shared" si="91"/>
        <v>0.97409872450794199</v>
      </c>
      <c r="R82" s="198" t="s">
        <v>188</v>
      </c>
      <c r="S82" s="198">
        <v>0</v>
      </c>
      <c r="T82" s="198">
        <f t="shared" si="98"/>
        <v>0</v>
      </c>
      <c r="U82" s="198">
        <v>0</v>
      </c>
      <c r="V82" s="198">
        <v>0</v>
      </c>
      <c r="W82" s="198">
        <f t="shared" si="116"/>
        <v>0</v>
      </c>
      <c r="X82" s="200" t="str">
        <f t="shared" si="92"/>
        <v>No Budget</v>
      </c>
      <c r="Z82" s="198" t="s">
        <v>188</v>
      </c>
      <c r="AA82" s="198">
        <v>0</v>
      </c>
      <c r="AB82" s="198">
        <f t="shared" si="99"/>
        <v>0</v>
      </c>
      <c r="AC82" s="198">
        <v>0</v>
      </c>
      <c r="AD82" s="198">
        <v>0</v>
      </c>
      <c r="AE82" s="198">
        <f t="shared" si="117"/>
        <v>0</v>
      </c>
      <c r="AF82" s="200" t="str">
        <f t="shared" si="93"/>
        <v>No Budget</v>
      </c>
      <c r="AH82" s="198" t="s">
        <v>188</v>
      </c>
      <c r="AI82" s="198">
        <v>0</v>
      </c>
      <c r="AJ82" s="198">
        <f t="shared" si="100"/>
        <v>0</v>
      </c>
      <c r="AK82" s="198">
        <v>0</v>
      </c>
      <c r="AL82" s="198">
        <v>0</v>
      </c>
      <c r="AM82" s="198">
        <f t="shared" si="118"/>
        <v>0</v>
      </c>
      <c r="AN82" s="202" t="str">
        <f t="shared" si="94"/>
        <v>No Budget</v>
      </c>
      <c r="AP82" s="198" t="s">
        <v>188</v>
      </c>
      <c r="AQ82" s="198">
        <v>8489846</v>
      </c>
      <c r="AR82" s="198">
        <f t="shared" si="101"/>
        <v>4244923</v>
      </c>
      <c r="AS82" s="198">
        <v>628398</v>
      </c>
      <c r="AT82" s="198">
        <v>1420485</v>
      </c>
      <c r="AU82" s="198">
        <f t="shared" si="119"/>
        <v>2824438</v>
      </c>
      <c r="AV82" s="201">
        <f t="shared" si="95"/>
        <v>0.66536848842723417</v>
      </c>
    </row>
    <row r="83" spans="2:48" x14ac:dyDescent="0.25">
      <c r="B83" s="198" t="s">
        <v>189</v>
      </c>
      <c r="C83" s="198">
        <v>11520860</v>
      </c>
      <c r="D83" s="198">
        <f t="shared" si="96"/>
        <v>5760430</v>
      </c>
      <c r="E83" s="199">
        <v>3725252</v>
      </c>
      <c r="F83" s="199">
        <v>6672832</v>
      </c>
      <c r="G83" s="198">
        <f t="shared" si="114"/>
        <v>-912402</v>
      </c>
      <c r="H83" s="200">
        <f t="shared" si="90"/>
        <v>-0.15839130064943069</v>
      </c>
      <c r="J83" s="198" t="s">
        <v>189</v>
      </c>
      <c r="K83" s="198">
        <v>10432705</v>
      </c>
      <c r="L83" s="198">
        <f t="shared" si="97"/>
        <v>5216352.5</v>
      </c>
      <c r="M83" s="198">
        <v>110001</v>
      </c>
      <c r="N83" s="198">
        <v>4081020</v>
      </c>
      <c r="O83" s="198">
        <f t="shared" si="115"/>
        <v>1135332.5</v>
      </c>
      <c r="P83" s="201">
        <f t="shared" si="91"/>
        <v>0.21764873060246601</v>
      </c>
      <c r="R83" s="198" t="s">
        <v>189</v>
      </c>
      <c r="S83" s="198">
        <v>0</v>
      </c>
      <c r="T83" s="198">
        <f t="shared" si="98"/>
        <v>0</v>
      </c>
      <c r="U83" s="198">
        <v>0</v>
      </c>
      <c r="V83" s="198">
        <v>0</v>
      </c>
      <c r="W83" s="198">
        <f t="shared" si="116"/>
        <v>0</v>
      </c>
      <c r="X83" s="200" t="str">
        <f t="shared" si="92"/>
        <v>No Budget</v>
      </c>
      <c r="Z83" s="198" t="s">
        <v>189</v>
      </c>
      <c r="AA83" s="198">
        <v>0</v>
      </c>
      <c r="AB83" s="198">
        <f t="shared" si="99"/>
        <v>0</v>
      </c>
      <c r="AC83" s="198">
        <v>0</v>
      </c>
      <c r="AD83" s="198">
        <v>0</v>
      </c>
      <c r="AE83" s="198">
        <f t="shared" si="117"/>
        <v>0</v>
      </c>
      <c r="AF83" s="200" t="str">
        <f t="shared" si="93"/>
        <v>No Budget</v>
      </c>
      <c r="AH83" s="198" t="s">
        <v>189</v>
      </c>
      <c r="AI83" s="198">
        <v>0</v>
      </c>
      <c r="AJ83" s="198">
        <f t="shared" si="100"/>
        <v>0</v>
      </c>
      <c r="AK83" s="198">
        <v>0</v>
      </c>
      <c r="AL83" s="198">
        <v>0</v>
      </c>
      <c r="AM83" s="198">
        <f t="shared" si="118"/>
        <v>0</v>
      </c>
      <c r="AN83" s="202" t="str">
        <f t="shared" si="94"/>
        <v>No Budget</v>
      </c>
      <c r="AP83" s="198" t="s">
        <v>189</v>
      </c>
      <c r="AQ83" s="198">
        <v>21953565</v>
      </c>
      <c r="AR83" s="198">
        <f t="shared" si="101"/>
        <v>10976782.5</v>
      </c>
      <c r="AS83" s="198">
        <v>3835253</v>
      </c>
      <c r="AT83" s="198">
        <v>10753852</v>
      </c>
      <c r="AU83" s="198">
        <f t="shared" si="119"/>
        <v>222930.5</v>
      </c>
      <c r="AV83" s="201">
        <f t="shared" si="95"/>
        <v>2.0309275509467369E-2</v>
      </c>
    </row>
    <row r="84" spans="2:48" x14ac:dyDescent="0.25">
      <c r="B84" s="198" t="s">
        <v>190</v>
      </c>
      <c r="C84" s="198">
        <v>3134982</v>
      </c>
      <c r="D84" s="198">
        <f t="shared" si="96"/>
        <v>1567491</v>
      </c>
      <c r="E84" s="199">
        <v>598844</v>
      </c>
      <c r="F84" s="199">
        <v>681408</v>
      </c>
      <c r="G84" s="198">
        <f t="shared" si="114"/>
        <v>886083</v>
      </c>
      <c r="H84" s="200">
        <f t="shared" si="90"/>
        <v>0.56528745619592069</v>
      </c>
      <c r="J84" s="198" t="s">
        <v>190</v>
      </c>
      <c r="K84" s="198">
        <v>3965006</v>
      </c>
      <c r="L84" s="198">
        <f t="shared" si="97"/>
        <v>1982503</v>
      </c>
      <c r="M84" s="198">
        <v>0</v>
      </c>
      <c r="N84" s="198">
        <v>0</v>
      </c>
      <c r="O84" s="198">
        <f t="shared" si="115"/>
        <v>1982503</v>
      </c>
      <c r="P84" s="201">
        <f t="shared" si="91"/>
        <v>1</v>
      </c>
      <c r="R84" s="198" t="s">
        <v>190</v>
      </c>
      <c r="S84" s="198">
        <v>0</v>
      </c>
      <c r="T84" s="198">
        <f t="shared" si="98"/>
        <v>0</v>
      </c>
      <c r="U84" s="198">
        <v>0</v>
      </c>
      <c r="V84" s="198">
        <v>0</v>
      </c>
      <c r="W84" s="198">
        <f t="shared" si="116"/>
        <v>0</v>
      </c>
      <c r="X84" s="200" t="str">
        <f t="shared" si="92"/>
        <v>No Budget</v>
      </c>
      <c r="Z84" s="198" t="s">
        <v>190</v>
      </c>
      <c r="AA84" s="198">
        <v>0</v>
      </c>
      <c r="AB84" s="198">
        <f t="shared" si="99"/>
        <v>0</v>
      </c>
      <c r="AC84" s="198">
        <v>0</v>
      </c>
      <c r="AD84" s="198">
        <v>0</v>
      </c>
      <c r="AE84" s="198">
        <f t="shared" si="117"/>
        <v>0</v>
      </c>
      <c r="AF84" s="200" t="str">
        <f t="shared" si="93"/>
        <v>No Budget</v>
      </c>
      <c r="AH84" s="198" t="s">
        <v>190</v>
      </c>
      <c r="AI84" s="198">
        <v>0</v>
      </c>
      <c r="AJ84" s="198">
        <f t="shared" si="100"/>
        <v>0</v>
      </c>
      <c r="AK84" s="198">
        <v>0</v>
      </c>
      <c r="AL84" s="198">
        <v>0</v>
      </c>
      <c r="AM84" s="198">
        <f t="shared" si="118"/>
        <v>0</v>
      </c>
      <c r="AN84" s="202" t="str">
        <f t="shared" si="94"/>
        <v>No Budget</v>
      </c>
      <c r="AP84" s="198" t="s">
        <v>190</v>
      </c>
      <c r="AQ84" s="198">
        <v>7099988</v>
      </c>
      <c r="AR84" s="198">
        <f t="shared" si="101"/>
        <v>3549994</v>
      </c>
      <c r="AS84" s="198">
        <v>598844</v>
      </c>
      <c r="AT84" s="198">
        <v>681408</v>
      </c>
      <c r="AU84" s="198">
        <f t="shared" si="119"/>
        <v>2868586</v>
      </c>
      <c r="AV84" s="201">
        <f t="shared" si="95"/>
        <v>0.80805376009086216</v>
      </c>
    </row>
    <row r="85" spans="2:48" x14ac:dyDescent="0.25">
      <c r="B85" s="195" t="s">
        <v>105</v>
      </c>
      <c r="C85" s="195">
        <f t="shared" ref="C85:G85" si="120">SUM(C86:C90)</f>
        <v>0</v>
      </c>
      <c r="D85" s="195">
        <f t="shared" si="120"/>
        <v>0</v>
      </c>
      <c r="E85" s="195">
        <v>0</v>
      </c>
      <c r="F85" s="195">
        <f t="shared" si="120"/>
        <v>0</v>
      </c>
      <c r="G85" s="195">
        <f t="shared" si="120"/>
        <v>0</v>
      </c>
      <c r="H85" s="197" t="str">
        <f t="shared" si="90"/>
        <v>No Budget</v>
      </c>
      <c r="J85" s="195" t="s">
        <v>105</v>
      </c>
      <c r="K85" s="195">
        <f t="shared" ref="K85:O85" si="121">SUM(K86:K90)</f>
        <v>0</v>
      </c>
      <c r="L85" s="195">
        <f t="shared" si="121"/>
        <v>0</v>
      </c>
      <c r="M85" s="195">
        <v>0</v>
      </c>
      <c r="N85" s="195">
        <f t="shared" si="121"/>
        <v>0</v>
      </c>
      <c r="O85" s="195">
        <f t="shared" si="121"/>
        <v>0</v>
      </c>
      <c r="P85" s="196" t="str">
        <f t="shared" si="91"/>
        <v>No Budget</v>
      </c>
      <c r="R85" s="195" t="s">
        <v>105</v>
      </c>
      <c r="S85" s="195">
        <f t="shared" ref="S85:W85" si="122">SUM(S86:S90)</f>
        <v>954674169</v>
      </c>
      <c r="T85" s="195">
        <f t="shared" si="122"/>
        <v>477337084.5</v>
      </c>
      <c r="U85" s="195">
        <v>288708489</v>
      </c>
      <c r="V85" s="195">
        <f t="shared" si="122"/>
        <v>506786163</v>
      </c>
      <c r="W85" s="195">
        <f t="shared" si="122"/>
        <v>-29449078.5</v>
      </c>
      <c r="X85" s="197">
        <f t="shared" si="92"/>
        <v>-6.169451202570455E-2</v>
      </c>
      <c r="Z85" s="195" t="s">
        <v>105</v>
      </c>
      <c r="AA85" s="195">
        <f t="shared" ref="AA85:AE85" si="123">SUM(AA86:AA90)</f>
        <v>0</v>
      </c>
      <c r="AB85" s="195">
        <f t="shared" si="123"/>
        <v>0</v>
      </c>
      <c r="AC85" s="195">
        <v>0</v>
      </c>
      <c r="AD85" s="195">
        <f t="shared" si="123"/>
        <v>0</v>
      </c>
      <c r="AE85" s="195">
        <f t="shared" si="123"/>
        <v>0</v>
      </c>
      <c r="AF85" s="197" t="str">
        <f t="shared" si="93"/>
        <v>No Budget</v>
      </c>
      <c r="AH85" s="195" t="s">
        <v>105</v>
      </c>
      <c r="AI85" s="195">
        <f>SUM(AI86:AI90)</f>
        <v>0</v>
      </c>
      <c r="AJ85" s="195">
        <f>SUM(AJ86:AJ90)</f>
        <v>0</v>
      </c>
      <c r="AK85" s="195">
        <v>0</v>
      </c>
      <c r="AL85" s="195">
        <f>SUM(AL86:AL90)</f>
        <v>0</v>
      </c>
      <c r="AM85" s="195">
        <f t="shared" si="118"/>
        <v>0</v>
      </c>
      <c r="AN85" s="203" t="str">
        <f t="shared" si="94"/>
        <v>No Budget</v>
      </c>
      <c r="AP85" s="195" t="s">
        <v>105</v>
      </c>
      <c r="AQ85" s="195">
        <f t="shared" ref="AQ85:AU85" si="124">SUM(AQ86:AQ90)</f>
        <v>954674169</v>
      </c>
      <c r="AR85" s="195">
        <f t="shared" si="124"/>
        <v>477337084.5</v>
      </c>
      <c r="AS85" s="195">
        <v>288708489</v>
      </c>
      <c r="AT85" s="195">
        <v>506786163</v>
      </c>
      <c r="AU85" s="195">
        <f t="shared" si="124"/>
        <v>-29449078.5</v>
      </c>
      <c r="AV85" s="196">
        <f t="shared" si="95"/>
        <v>-6.169451202570455E-2</v>
      </c>
    </row>
    <row r="86" spans="2:48" x14ac:dyDescent="0.25">
      <c r="B86" s="198" t="s">
        <v>191</v>
      </c>
      <c r="C86" s="198">
        <v>0</v>
      </c>
      <c r="D86" s="198">
        <f t="shared" si="96"/>
        <v>0</v>
      </c>
      <c r="E86" s="198">
        <v>0</v>
      </c>
      <c r="F86" s="198">
        <v>0</v>
      </c>
      <c r="G86" s="198">
        <f>D86-F86</f>
        <v>0</v>
      </c>
      <c r="H86" s="200" t="str">
        <f t="shared" si="90"/>
        <v>No Budget</v>
      </c>
      <c r="J86" s="198" t="s">
        <v>191</v>
      </c>
      <c r="K86" s="198">
        <v>0</v>
      </c>
      <c r="L86" s="198">
        <f t="shared" si="97"/>
        <v>0</v>
      </c>
      <c r="M86" s="198">
        <v>0</v>
      </c>
      <c r="N86" s="198">
        <v>0</v>
      </c>
      <c r="O86" s="198">
        <f>L86-N86</f>
        <v>0</v>
      </c>
      <c r="P86" s="201" t="str">
        <f t="shared" si="91"/>
        <v>No Budget</v>
      </c>
      <c r="R86" s="198" t="s">
        <v>191</v>
      </c>
      <c r="S86" s="198">
        <v>28000000</v>
      </c>
      <c r="T86" s="198">
        <f t="shared" si="98"/>
        <v>14000000</v>
      </c>
      <c r="U86" s="198">
        <v>0</v>
      </c>
      <c r="V86" s="198">
        <v>0</v>
      </c>
      <c r="W86" s="198">
        <f>T86-V86</f>
        <v>14000000</v>
      </c>
      <c r="X86" s="200">
        <f t="shared" si="92"/>
        <v>1</v>
      </c>
      <c r="Z86" s="198" t="s">
        <v>191</v>
      </c>
      <c r="AA86" s="198">
        <v>0</v>
      </c>
      <c r="AB86" s="198">
        <f t="shared" si="99"/>
        <v>0</v>
      </c>
      <c r="AC86" s="198">
        <v>0</v>
      </c>
      <c r="AD86" s="198">
        <v>0</v>
      </c>
      <c r="AE86" s="198">
        <f>AB86-AD86</f>
        <v>0</v>
      </c>
      <c r="AF86" s="200" t="str">
        <f t="shared" si="93"/>
        <v>No Budget</v>
      </c>
      <c r="AH86" s="198" t="s">
        <v>191</v>
      </c>
      <c r="AI86" s="198">
        <v>0</v>
      </c>
      <c r="AJ86" s="198">
        <f t="shared" si="100"/>
        <v>0</v>
      </c>
      <c r="AK86" s="198">
        <v>0</v>
      </c>
      <c r="AL86" s="198">
        <v>0</v>
      </c>
      <c r="AM86" s="198">
        <f t="shared" si="118"/>
        <v>0</v>
      </c>
      <c r="AN86" s="202" t="str">
        <f t="shared" si="94"/>
        <v>No Budget</v>
      </c>
      <c r="AP86" s="198" t="s">
        <v>191</v>
      </c>
      <c r="AQ86" s="198">
        <v>28000000</v>
      </c>
      <c r="AR86" s="198">
        <f t="shared" si="101"/>
        <v>14000000</v>
      </c>
      <c r="AS86" s="198">
        <v>0</v>
      </c>
      <c r="AT86" s="198">
        <v>0</v>
      </c>
      <c r="AU86" s="198">
        <f>AR86-AT86</f>
        <v>14000000</v>
      </c>
      <c r="AV86" s="201">
        <f t="shared" si="95"/>
        <v>1</v>
      </c>
    </row>
    <row r="87" spans="2:48" x14ac:dyDescent="0.25">
      <c r="B87" s="198" t="s">
        <v>192</v>
      </c>
      <c r="C87" s="198">
        <v>0</v>
      </c>
      <c r="D87" s="198">
        <f t="shared" si="96"/>
        <v>0</v>
      </c>
      <c r="E87" s="198">
        <v>0</v>
      </c>
      <c r="F87" s="198">
        <v>0</v>
      </c>
      <c r="G87" s="198">
        <f>D87-F87</f>
        <v>0</v>
      </c>
      <c r="H87" s="200" t="str">
        <f t="shared" si="90"/>
        <v>No Budget</v>
      </c>
      <c r="J87" s="198" t="s">
        <v>192</v>
      </c>
      <c r="K87" s="198">
        <v>0</v>
      </c>
      <c r="L87" s="198">
        <f t="shared" si="97"/>
        <v>0</v>
      </c>
      <c r="M87" s="198">
        <v>0</v>
      </c>
      <c r="N87" s="198">
        <v>0</v>
      </c>
      <c r="O87" s="198">
        <f>L87-N87</f>
        <v>0</v>
      </c>
      <c r="P87" s="201" t="str">
        <f t="shared" si="91"/>
        <v>No Budget</v>
      </c>
      <c r="R87" s="198" t="s">
        <v>192</v>
      </c>
      <c r="S87" s="198">
        <v>624966669</v>
      </c>
      <c r="T87" s="198">
        <f t="shared" si="98"/>
        <v>312483334.5</v>
      </c>
      <c r="U87" s="198">
        <v>225777147</v>
      </c>
      <c r="V87" s="198">
        <v>405996533</v>
      </c>
      <c r="W87" s="198">
        <f>T87-V87</f>
        <v>-93513198.5</v>
      </c>
      <c r="X87" s="200">
        <f t="shared" si="92"/>
        <v>-0.29925819451981045</v>
      </c>
      <c r="Z87" s="198" t="s">
        <v>192</v>
      </c>
      <c r="AA87" s="198">
        <v>0</v>
      </c>
      <c r="AB87" s="198">
        <f t="shared" si="99"/>
        <v>0</v>
      </c>
      <c r="AC87" s="198">
        <v>0</v>
      </c>
      <c r="AD87" s="198">
        <v>0</v>
      </c>
      <c r="AE87" s="198">
        <f>AB87-AD87</f>
        <v>0</v>
      </c>
      <c r="AF87" s="200" t="str">
        <f t="shared" si="93"/>
        <v>No Budget</v>
      </c>
      <c r="AH87" s="198" t="s">
        <v>192</v>
      </c>
      <c r="AI87" s="198">
        <v>0</v>
      </c>
      <c r="AJ87" s="198">
        <f t="shared" si="100"/>
        <v>0</v>
      </c>
      <c r="AK87" s="198">
        <v>0</v>
      </c>
      <c r="AL87" s="198">
        <v>0</v>
      </c>
      <c r="AM87" s="198">
        <f t="shared" si="118"/>
        <v>0</v>
      </c>
      <c r="AN87" s="202" t="str">
        <f t="shared" si="94"/>
        <v>No Budget</v>
      </c>
      <c r="AP87" s="198" t="s">
        <v>192</v>
      </c>
      <c r="AQ87" s="198">
        <v>624966669</v>
      </c>
      <c r="AR87" s="198">
        <f t="shared" si="101"/>
        <v>312483334.5</v>
      </c>
      <c r="AS87" s="198">
        <v>225777147</v>
      </c>
      <c r="AT87" s="198">
        <v>405996533</v>
      </c>
      <c r="AU87" s="198">
        <f>AR87-AT87</f>
        <v>-93513198.5</v>
      </c>
      <c r="AV87" s="201">
        <f t="shared" si="95"/>
        <v>-0.29925819451981045</v>
      </c>
    </row>
    <row r="88" spans="2:48" x14ac:dyDescent="0.25">
      <c r="B88" s="198" t="s">
        <v>193</v>
      </c>
      <c r="C88" s="198">
        <v>0</v>
      </c>
      <c r="D88" s="198">
        <f t="shared" si="96"/>
        <v>0</v>
      </c>
      <c r="E88" s="198">
        <v>0</v>
      </c>
      <c r="F88" s="198">
        <v>0</v>
      </c>
      <c r="G88" s="198">
        <f>D88-F88</f>
        <v>0</v>
      </c>
      <c r="H88" s="200" t="str">
        <f t="shared" si="90"/>
        <v>No Budget</v>
      </c>
      <c r="J88" s="198" t="s">
        <v>193</v>
      </c>
      <c r="K88" s="198">
        <v>0</v>
      </c>
      <c r="L88" s="198">
        <f t="shared" si="97"/>
        <v>0</v>
      </c>
      <c r="M88" s="198">
        <v>0</v>
      </c>
      <c r="N88" s="198">
        <v>0</v>
      </c>
      <c r="O88" s="198">
        <f>L88-N88</f>
        <v>0</v>
      </c>
      <c r="P88" s="201" t="str">
        <f t="shared" si="91"/>
        <v>No Budget</v>
      </c>
      <c r="R88" s="198" t="s">
        <v>193</v>
      </c>
      <c r="S88" s="198">
        <v>49999998</v>
      </c>
      <c r="T88" s="198">
        <f t="shared" si="98"/>
        <v>24999999</v>
      </c>
      <c r="U88" s="198">
        <v>16666664</v>
      </c>
      <c r="V88" s="198">
        <v>29166662</v>
      </c>
      <c r="W88" s="198">
        <f>T88-V88</f>
        <v>-4166663</v>
      </c>
      <c r="X88" s="200">
        <f t="shared" si="92"/>
        <v>-0.16666652666666107</v>
      </c>
      <c r="Z88" s="198" t="s">
        <v>193</v>
      </c>
      <c r="AA88" s="198"/>
      <c r="AB88" s="198">
        <f t="shared" si="99"/>
        <v>0</v>
      </c>
      <c r="AC88" s="198">
        <v>0</v>
      </c>
      <c r="AD88" s="198">
        <v>0</v>
      </c>
      <c r="AE88" s="198">
        <f>AB88-AD88</f>
        <v>0</v>
      </c>
      <c r="AF88" s="200" t="str">
        <f t="shared" si="93"/>
        <v>No Budget</v>
      </c>
      <c r="AH88" s="198" t="s">
        <v>193</v>
      </c>
      <c r="AI88" s="198"/>
      <c r="AJ88" s="198">
        <f t="shared" si="100"/>
        <v>0</v>
      </c>
      <c r="AK88" s="198">
        <v>0</v>
      </c>
      <c r="AL88" s="198">
        <v>0</v>
      </c>
      <c r="AM88" s="198">
        <f t="shared" si="118"/>
        <v>0</v>
      </c>
      <c r="AN88" s="202" t="str">
        <f t="shared" si="94"/>
        <v>No Budget</v>
      </c>
      <c r="AP88" s="198" t="s">
        <v>193</v>
      </c>
      <c r="AQ88" s="198">
        <v>49999998</v>
      </c>
      <c r="AR88" s="198">
        <f t="shared" si="101"/>
        <v>24999999</v>
      </c>
      <c r="AS88" s="198">
        <v>16666664</v>
      </c>
      <c r="AT88" s="198">
        <v>29166662</v>
      </c>
      <c r="AU88" s="198">
        <f>AR88-AT88</f>
        <v>-4166663</v>
      </c>
      <c r="AV88" s="201">
        <f t="shared" si="95"/>
        <v>-0.16666652666666107</v>
      </c>
    </row>
    <row r="89" spans="2:48" x14ac:dyDescent="0.25">
      <c r="B89" s="198" t="s">
        <v>194</v>
      </c>
      <c r="C89" s="198">
        <v>0</v>
      </c>
      <c r="D89" s="198">
        <f t="shared" si="96"/>
        <v>0</v>
      </c>
      <c r="E89" s="198">
        <v>0</v>
      </c>
      <c r="F89" s="198">
        <v>0</v>
      </c>
      <c r="G89" s="198">
        <f>D89-F89</f>
        <v>0</v>
      </c>
      <c r="H89" s="200" t="str">
        <f t="shared" si="90"/>
        <v>No Budget</v>
      </c>
      <c r="J89" s="198" t="s">
        <v>194</v>
      </c>
      <c r="K89" s="198">
        <v>0</v>
      </c>
      <c r="L89" s="198">
        <f t="shared" si="97"/>
        <v>0</v>
      </c>
      <c r="M89" s="198">
        <v>0</v>
      </c>
      <c r="N89" s="198">
        <v>0</v>
      </c>
      <c r="O89" s="198">
        <f>L89-N89</f>
        <v>0</v>
      </c>
      <c r="P89" s="201" t="str">
        <f t="shared" si="91"/>
        <v>No Budget</v>
      </c>
      <c r="R89" s="198" t="s">
        <v>194</v>
      </c>
      <c r="S89" s="198">
        <v>144307502</v>
      </c>
      <c r="T89" s="198">
        <f t="shared" si="98"/>
        <v>72153751</v>
      </c>
      <c r="U89" s="198">
        <v>0</v>
      </c>
      <c r="V89" s="198">
        <v>0</v>
      </c>
      <c r="W89" s="198">
        <f>T89-V89</f>
        <v>72153751</v>
      </c>
      <c r="X89" s="200">
        <f t="shared" si="92"/>
        <v>1</v>
      </c>
      <c r="Z89" s="198" t="s">
        <v>194</v>
      </c>
      <c r="AA89" s="198">
        <v>0</v>
      </c>
      <c r="AB89" s="198">
        <f t="shared" si="99"/>
        <v>0</v>
      </c>
      <c r="AC89" s="198">
        <v>0</v>
      </c>
      <c r="AD89" s="198">
        <v>0</v>
      </c>
      <c r="AE89" s="198">
        <f>AB89-AD89</f>
        <v>0</v>
      </c>
      <c r="AF89" s="200" t="str">
        <f t="shared" si="93"/>
        <v>No Budget</v>
      </c>
      <c r="AH89" s="198" t="s">
        <v>194</v>
      </c>
      <c r="AI89" s="198">
        <v>0</v>
      </c>
      <c r="AJ89" s="198">
        <f t="shared" si="100"/>
        <v>0</v>
      </c>
      <c r="AK89" s="198">
        <v>0</v>
      </c>
      <c r="AL89" s="198">
        <v>0</v>
      </c>
      <c r="AM89" s="198">
        <f t="shared" si="118"/>
        <v>0</v>
      </c>
      <c r="AN89" s="202" t="str">
        <f t="shared" si="94"/>
        <v>No Budget</v>
      </c>
      <c r="AP89" s="198" t="s">
        <v>194</v>
      </c>
      <c r="AQ89" s="198">
        <v>144307502</v>
      </c>
      <c r="AR89" s="198">
        <f t="shared" si="101"/>
        <v>72153751</v>
      </c>
      <c r="AS89" s="198">
        <v>0</v>
      </c>
      <c r="AT89" s="198">
        <v>0</v>
      </c>
      <c r="AU89" s="198">
        <f>AR89-AT89</f>
        <v>72153751</v>
      </c>
      <c r="AV89" s="201">
        <f t="shared" si="95"/>
        <v>1</v>
      </c>
    </row>
    <row r="90" spans="2:48" x14ac:dyDescent="0.25">
      <c r="B90" s="198" t="s">
        <v>195</v>
      </c>
      <c r="C90" s="198">
        <v>0</v>
      </c>
      <c r="D90" s="198">
        <f t="shared" si="96"/>
        <v>0</v>
      </c>
      <c r="E90" s="198">
        <v>0</v>
      </c>
      <c r="F90" s="198">
        <v>0</v>
      </c>
      <c r="G90" s="198">
        <f>D90-F90</f>
        <v>0</v>
      </c>
      <c r="H90" s="200" t="str">
        <f t="shared" si="90"/>
        <v>No Budget</v>
      </c>
      <c r="J90" s="198" t="s">
        <v>195</v>
      </c>
      <c r="K90" s="198">
        <v>0</v>
      </c>
      <c r="L90" s="198">
        <f t="shared" si="97"/>
        <v>0</v>
      </c>
      <c r="M90" s="198">
        <v>0</v>
      </c>
      <c r="N90" s="198">
        <v>0</v>
      </c>
      <c r="O90" s="198">
        <f>L90-N90</f>
        <v>0</v>
      </c>
      <c r="P90" s="201" t="str">
        <f t="shared" si="91"/>
        <v>No Budget</v>
      </c>
      <c r="R90" s="198" t="s">
        <v>195</v>
      </c>
      <c r="S90" s="198">
        <v>107400000</v>
      </c>
      <c r="T90" s="198">
        <f t="shared" si="98"/>
        <v>53700000</v>
      </c>
      <c r="U90" s="198">
        <v>46264678</v>
      </c>
      <c r="V90" s="198">
        <v>71622968</v>
      </c>
      <c r="W90" s="198">
        <f>T90-V90</f>
        <v>-17922968</v>
      </c>
      <c r="X90" s="200">
        <f t="shared" si="92"/>
        <v>-0.33376104283054003</v>
      </c>
      <c r="Z90" s="198" t="s">
        <v>195</v>
      </c>
      <c r="AA90" s="198">
        <v>0</v>
      </c>
      <c r="AB90" s="198">
        <f t="shared" si="99"/>
        <v>0</v>
      </c>
      <c r="AC90" s="198">
        <v>0</v>
      </c>
      <c r="AD90" s="198">
        <v>0</v>
      </c>
      <c r="AE90" s="198">
        <f>AB90-AD90</f>
        <v>0</v>
      </c>
      <c r="AF90" s="200" t="str">
        <f t="shared" si="93"/>
        <v>No Budget</v>
      </c>
      <c r="AH90" s="198" t="s">
        <v>195</v>
      </c>
      <c r="AI90" s="198">
        <v>0</v>
      </c>
      <c r="AJ90" s="198">
        <f t="shared" si="100"/>
        <v>0</v>
      </c>
      <c r="AK90" s="198">
        <v>0</v>
      </c>
      <c r="AL90" s="198">
        <v>0</v>
      </c>
      <c r="AM90" s="198">
        <f t="shared" si="118"/>
        <v>0</v>
      </c>
      <c r="AN90" s="202" t="str">
        <f t="shared" si="94"/>
        <v>No Budget</v>
      </c>
      <c r="AP90" s="198" t="s">
        <v>195</v>
      </c>
      <c r="AQ90" s="198">
        <v>107400000</v>
      </c>
      <c r="AR90" s="198">
        <f t="shared" si="101"/>
        <v>53700000</v>
      </c>
      <c r="AS90" s="198">
        <v>46264678</v>
      </c>
      <c r="AT90" s="198">
        <v>71622968</v>
      </c>
      <c r="AU90" s="198">
        <f>AR90-AT90</f>
        <v>-17922968</v>
      </c>
      <c r="AV90" s="201">
        <f t="shared" si="95"/>
        <v>-0.33376104283054003</v>
      </c>
    </row>
    <row r="91" spans="2:48" x14ac:dyDescent="0.25">
      <c r="B91" s="195" t="s">
        <v>106</v>
      </c>
      <c r="C91" s="195">
        <f t="shared" ref="C91:G91" si="125">SUM(C92:C94)</f>
        <v>0</v>
      </c>
      <c r="D91" s="195">
        <f t="shared" si="125"/>
        <v>0</v>
      </c>
      <c r="E91" s="195">
        <v>0</v>
      </c>
      <c r="F91" s="195">
        <f t="shared" si="125"/>
        <v>0</v>
      </c>
      <c r="G91" s="195">
        <f t="shared" si="125"/>
        <v>0</v>
      </c>
      <c r="H91" s="197" t="str">
        <f t="shared" si="90"/>
        <v>No Budget</v>
      </c>
      <c r="J91" s="195" t="s">
        <v>106</v>
      </c>
      <c r="K91" s="195">
        <f t="shared" ref="K91:O91" si="126">SUM(K92:K94)</f>
        <v>250000000</v>
      </c>
      <c r="L91" s="195">
        <f t="shared" si="126"/>
        <v>125000000</v>
      </c>
      <c r="M91" s="195">
        <v>0</v>
      </c>
      <c r="N91" s="195">
        <f t="shared" si="126"/>
        <v>1000000</v>
      </c>
      <c r="O91" s="195">
        <f t="shared" si="126"/>
        <v>124000000</v>
      </c>
      <c r="P91" s="196">
        <f t="shared" si="91"/>
        <v>0.99199999999999999</v>
      </c>
      <c r="R91" s="195" t="s">
        <v>106</v>
      </c>
      <c r="S91" s="195">
        <f t="shared" ref="S91:W91" si="127">SUM(S92:S94)</f>
        <v>0</v>
      </c>
      <c r="T91" s="195">
        <f t="shared" si="127"/>
        <v>0</v>
      </c>
      <c r="U91" s="195">
        <v>0</v>
      </c>
      <c r="V91" s="195">
        <f t="shared" si="127"/>
        <v>0</v>
      </c>
      <c r="W91" s="195">
        <f t="shared" si="127"/>
        <v>0</v>
      </c>
      <c r="X91" s="197" t="str">
        <f t="shared" si="92"/>
        <v>No Budget</v>
      </c>
      <c r="Z91" s="195" t="s">
        <v>106</v>
      </c>
      <c r="AA91" s="195">
        <f t="shared" ref="AA91:AE91" si="128">SUM(AA92:AA94)</f>
        <v>800000000</v>
      </c>
      <c r="AB91" s="195">
        <f t="shared" si="128"/>
        <v>400000000</v>
      </c>
      <c r="AC91" s="195">
        <v>0</v>
      </c>
      <c r="AD91" s="195">
        <f t="shared" si="128"/>
        <v>2012300</v>
      </c>
      <c r="AE91" s="195">
        <f t="shared" si="128"/>
        <v>397987700</v>
      </c>
      <c r="AF91" s="197">
        <f t="shared" si="93"/>
        <v>0.99496925000000003</v>
      </c>
      <c r="AH91" s="195" t="s">
        <v>106</v>
      </c>
      <c r="AI91" s="195">
        <f t="shared" ref="AI91:AM91" si="129">SUM(AI92:AI94)</f>
        <v>260000000</v>
      </c>
      <c r="AJ91" s="195">
        <f t="shared" si="129"/>
        <v>130000000</v>
      </c>
      <c r="AK91" s="195">
        <v>170000000</v>
      </c>
      <c r="AL91" s="195">
        <f t="shared" si="129"/>
        <v>170000000</v>
      </c>
      <c r="AM91" s="195">
        <f t="shared" si="129"/>
        <v>-40000000</v>
      </c>
      <c r="AN91" s="197">
        <f t="shared" si="94"/>
        <v>-0.30769230769230771</v>
      </c>
      <c r="AP91" s="195" t="s">
        <v>251</v>
      </c>
      <c r="AQ91" s="195">
        <f t="shared" ref="AQ91:AU91" si="130">SUM(AQ92:AQ94)</f>
        <v>1310000000</v>
      </c>
      <c r="AR91" s="195">
        <f t="shared" si="130"/>
        <v>655000000</v>
      </c>
      <c r="AS91" s="195">
        <v>170000000</v>
      </c>
      <c r="AT91" s="195">
        <v>173012300</v>
      </c>
      <c r="AU91" s="195">
        <f t="shared" si="130"/>
        <v>481987700</v>
      </c>
      <c r="AV91" s="196">
        <f t="shared" si="95"/>
        <v>0.73585908396946564</v>
      </c>
    </row>
    <row r="92" spans="2:48" x14ac:dyDescent="0.25">
      <c r="B92" s="198" t="s">
        <v>196</v>
      </c>
      <c r="C92" s="198">
        <v>0</v>
      </c>
      <c r="D92" s="198">
        <f t="shared" si="96"/>
        <v>0</v>
      </c>
      <c r="E92" s="198">
        <v>0</v>
      </c>
      <c r="F92" s="198">
        <v>0</v>
      </c>
      <c r="G92" s="198">
        <f>D92-F92</f>
        <v>0</v>
      </c>
      <c r="H92" s="200" t="str">
        <f t="shared" si="90"/>
        <v>No Budget</v>
      </c>
      <c r="J92" s="198" t="s">
        <v>196</v>
      </c>
      <c r="K92" s="198">
        <v>250000000</v>
      </c>
      <c r="L92" s="198">
        <f t="shared" si="97"/>
        <v>125000000</v>
      </c>
      <c r="M92" s="198">
        <v>0</v>
      </c>
      <c r="N92" s="198">
        <v>1000000</v>
      </c>
      <c r="O92" s="198">
        <f>L92-N92</f>
        <v>124000000</v>
      </c>
      <c r="P92" s="201">
        <f t="shared" si="91"/>
        <v>0.99199999999999999</v>
      </c>
      <c r="R92" s="198" t="s">
        <v>196</v>
      </c>
      <c r="S92" s="198">
        <v>0</v>
      </c>
      <c r="T92" s="198">
        <f t="shared" si="98"/>
        <v>0</v>
      </c>
      <c r="U92" s="198">
        <v>0</v>
      </c>
      <c r="V92" s="198">
        <v>0</v>
      </c>
      <c r="W92" s="198">
        <f>T92-V92</f>
        <v>0</v>
      </c>
      <c r="X92" s="200" t="str">
        <f t="shared" si="92"/>
        <v>No Budget</v>
      </c>
      <c r="Z92" s="198" t="s">
        <v>196</v>
      </c>
      <c r="AA92" s="198">
        <v>0</v>
      </c>
      <c r="AB92" s="198">
        <f t="shared" si="99"/>
        <v>0</v>
      </c>
      <c r="AC92" s="198">
        <v>0</v>
      </c>
      <c r="AD92" s="198">
        <v>0</v>
      </c>
      <c r="AE92" s="198">
        <f>AB92-AD92</f>
        <v>0</v>
      </c>
      <c r="AF92" s="200" t="str">
        <f t="shared" si="93"/>
        <v>No Budget</v>
      </c>
      <c r="AH92" s="198" t="s">
        <v>196</v>
      </c>
      <c r="AI92" s="198">
        <v>0</v>
      </c>
      <c r="AJ92" s="198">
        <f t="shared" si="100"/>
        <v>0</v>
      </c>
      <c r="AK92" s="198">
        <v>0</v>
      </c>
      <c r="AL92" s="198">
        <v>0</v>
      </c>
      <c r="AM92" s="198">
        <f>AJ92-AL92</f>
        <v>0</v>
      </c>
      <c r="AN92" s="202" t="str">
        <f t="shared" si="94"/>
        <v>No Budget</v>
      </c>
      <c r="AP92" s="198" t="s">
        <v>305</v>
      </c>
      <c r="AQ92" s="198">
        <v>250000000</v>
      </c>
      <c r="AR92" s="198">
        <f t="shared" si="101"/>
        <v>125000000</v>
      </c>
      <c r="AS92" s="198">
        <v>0</v>
      </c>
      <c r="AT92" s="198">
        <v>1000000</v>
      </c>
      <c r="AU92" s="198">
        <f>AR92-AT92</f>
        <v>124000000</v>
      </c>
      <c r="AV92" s="201">
        <f t="shared" si="95"/>
        <v>0.99199999999999999</v>
      </c>
    </row>
    <row r="93" spans="2:48" x14ac:dyDescent="0.25">
      <c r="B93" s="198" t="s">
        <v>85</v>
      </c>
      <c r="C93" s="198">
        <v>0</v>
      </c>
      <c r="D93" s="198">
        <f t="shared" si="96"/>
        <v>0</v>
      </c>
      <c r="E93" s="198">
        <v>0</v>
      </c>
      <c r="F93" s="198">
        <v>0</v>
      </c>
      <c r="G93" s="198">
        <f>D93-F93</f>
        <v>0</v>
      </c>
      <c r="H93" s="200" t="str">
        <f t="shared" si="90"/>
        <v>No Budget</v>
      </c>
      <c r="J93" s="198" t="s">
        <v>85</v>
      </c>
      <c r="K93" s="198">
        <v>0</v>
      </c>
      <c r="L93" s="198">
        <f t="shared" si="97"/>
        <v>0</v>
      </c>
      <c r="M93" s="198">
        <v>0</v>
      </c>
      <c r="N93" s="198">
        <v>0</v>
      </c>
      <c r="O93" s="198">
        <f>L93-N93</f>
        <v>0</v>
      </c>
      <c r="P93" s="201" t="str">
        <f t="shared" si="91"/>
        <v>No Budget</v>
      </c>
      <c r="R93" s="198" t="s">
        <v>85</v>
      </c>
      <c r="S93" s="198">
        <v>0</v>
      </c>
      <c r="T93" s="198">
        <f t="shared" si="98"/>
        <v>0</v>
      </c>
      <c r="U93" s="198">
        <v>0</v>
      </c>
      <c r="V93" s="198">
        <v>0</v>
      </c>
      <c r="W93" s="198">
        <f>T93-V93</f>
        <v>0</v>
      </c>
      <c r="X93" s="200" t="str">
        <f t="shared" si="92"/>
        <v>No Budget</v>
      </c>
      <c r="Z93" s="198" t="s">
        <v>85</v>
      </c>
      <c r="AA93" s="198">
        <v>800000000</v>
      </c>
      <c r="AB93" s="198">
        <f t="shared" si="99"/>
        <v>400000000</v>
      </c>
      <c r="AC93" s="198">
        <v>0</v>
      </c>
      <c r="AD93" s="198">
        <v>2012300</v>
      </c>
      <c r="AE93" s="198">
        <f>AB93-AD93</f>
        <v>397987700</v>
      </c>
      <c r="AF93" s="200">
        <f t="shared" si="93"/>
        <v>0.99496925000000003</v>
      </c>
      <c r="AH93" s="198" t="s">
        <v>85</v>
      </c>
      <c r="AI93" s="198">
        <v>0</v>
      </c>
      <c r="AJ93" s="198">
        <f t="shared" si="100"/>
        <v>0</v>
      </c>
      <c r="AK93" s="198">
        <v>0</v>
      </c>
      <c r="AL93" s="198">
        <v>0</v>
      </c>
      <c r="AM93" s="198">
        <f>AJ93-AL93</f>
        <v>0</v>
      </c>
      <c r="AN93" s="202" t="str">
        <f t="shared" si="94"/>
        <v>No Budget</v>
      </c>
      <c r="AP93" s="198" t="s">
        <v>85</v>
      </c>
      <c r="AQ93" s="198">
        <v>800000000</v>
      </c>
      <c r="AR93" s="198">
        <f t="shared" si="101"/>
        <v>400000000</v>
      </c>
      <c r="AS93" s="198">
        <v>0</v>
      </c>
      <c r="AT93" s="198">
        <v>2012300</v>
      </c>
      <c r="AU93" s="198">
        <f>AR93-AT93</f>
        <v>397987700</v>
      </c>
      <c r="AV93" s="201">
        <f t="shared" si="95"/>
        <v>0.99496925000000003</v>
      </c>
    </row>
    <row r="94" spans="2:48" x14ac:dyDescent="0.25">
      <c r="B94" s="198" t="s">
        <v>83</v>
      </c>
      <c r="C94" s="198">
        <v>0</v>
      </c>
      <c r="D94" s="198">
        <f t="shared" si="96"/>
        <v>0</v>
      </c>
      <c r="E94" s="198">
        <v>0</v>
      </c>
      <c r="F94" s="198">
        <v>0</v>
      </c>
      <c r="G94" s="198">
        <f>D94-F94</f>
        <v>0</v>
      </c>
      <c r="H94" s="200" t="str">
        <f t="shared" si="90"/>
        <v>No Budget</v>
      </c>
      <c r="J94" s="198" t="s">
        <v>83</v>
      </c>
      <c r="K94" s="198">
        <v>0</v>
      </c>
      <c r="L94" s="198">
        <f t="shared" si="97"/>
        <v>0</v>
      </c>
      <c r="M94" s="198">
        <v>0</v>
      </c>
      <c r="N94" s="198">
        <v>0</v>
      </c>
      <c r="O94" s="198">
        <f>L94-N94</f>
        <v>0</v>
      </c>
      <c r="P94" s="201" t="str">
        <f t="shared" si="91"/>
        <v>No Budget</v>
      </c>
      <c r="R94" s="198" t="s">
        <v>83</v>
      </c>
      <c r="S94" s="198">
        <v>0</v>
      </c>
      <c r="T94" s="198">
        <f t="shared" si="98"/>
        <v>0</v>
      </c>
      <c r="U94" s="198">
        <v>0</v>
      </c>
      <c r="V94" s="198">
        <v>0</v>
      </c>
      <c r="W94" s="198">
        <f>T94-V94</f>
        <v>0</v>
      </c>
      <c r="X94" s="200" t="str">
        <f t="shared" si="92"/>
        <v>No Budget</v>
      </c>
      <c r="Z94" s="198" t="s">
        <v>83</v>
      </c>
      <c r="AA94" s="198">
        <v>0</v>
      </c>
      <c r="AB94" s="198">
        <f t="shared" si="99"/>
        <v>0</v>
      </c>
      <c r="AC94" s="198">
        <v>0</v>
      </c>
      <c r="AD94" s="198">
        <v>0</v>
      </c>
      <c r="AE94" s="198">
        <f>AB94-AD94</f>
        <v>0</v>
      </c>
      <c r="AF94" s="200" t="str">
        <f t="shared" si="93"/>
        <v>No Budget</v>
      </c>
      <c r="AH94" s="198" t="s">
        <v>83</v>
      </c>
      <c r="AI94" s="198">
        <v>260000000</v>
      </c>
      <c r="AJ94" s="198">
        <f t="shared" si="100"/>
        <v>130000000</v>
      </c>
      <c r="AK94" s="198">
        <v>170000000</v>
      </c>
      <c r="AL94" s="198">
        <v>170000000</v>
      </c>
      <c r="AM94" s="198">
        <f>AJ94-AL94</f>
        <v>-40000000</v>
      </c>
      <c r="AN94" s="200">
        <f t="shared" si="94"/>
        <v>-0.30769230769230771</v>
      </c>
      <c r="AP94" s="198" t="s">
        <v>83</v>
      </c>
      <c r="AQ94" s="198">
        <v>260000000</v>
      </c>
      <c r="AR94" s="198">
        <f t="shared" si="101"/>
        <v>130000000</v>
      </c>
      <c r="AS94" s="198">
        <v>170000000</v>
      </c>
      <c r="AT94" s="198">
        <v>170000000</v>
      </c>
      <c r="AU94" s="198">
        <f>AR94-AT94</f>
        <v>-40000000</v>
      </c>
      <c r="AV94" s="201">
        <f t="shared" si="95"/>
        <v>-0.30769230769230771</v>
      </c>
    </row>
    <row r="95" spans="2:48" x14ac:dyDescent="0.25">
      <c r="B95" s="211" t="s">
        <v>197</v>
      </c>
      <c r="C95" s="211">
        <f t="shared" ref="C95:G95" si="131">C91+C85+C78+C72+C61+C46+C38+C33+C29+C26+C13+C5</f>
        <v>4412535083</v>
      </c>
      <c r="D95" s="211">
        <f t="shared" si="131"/>
        <v>2206267541.5</v>
      </c>
      <c r="E95" s="211">
        <v>1577901375</v>
      </c>
      <c r="F95" s="211">
        <f t="shared" si="131"/>
        <v>3087404049</v>
      </c>
      <c r="G95" s="211">
        <f t="shared" si="131"/>
        <v>-881136507.5</v>
      </c>
      <c r="H95" s="212">
        <f t="shared" si="90"/>
        <v>-0.39937881101261719</v>
      </c>
      <c r="J95" s="211" t="s">
        <v>197</v>
      </c>
      <c r="K95" s="211">
        <f t="shared" ref="K95:O95" si="132">K91+K85+K78+K72+K61+K46+K38+K33+K29+K26+K13+K5</f>
        <v>2468955958</v>
      </c>
      <c r="L95" s="211">
        <f t="shared" si="132"/>
        <v>1234477979</v>
      </c>
      <c r="M95" s="211">
        <v>513766749</v>
      </c>
      <c r="N95" s="211">
        <f t="shared" si="132"/>
        <v>1083749030</v>
      </c>
      <c r="O95" s="211">
        <f t="shared" si="132"/>
        <v>150728949</v>
      </c>
      <c r="P95" s="213">
        <f t="shared" si="91"/>
        <v>0.12209934204099723</v>
      </c>
      <c r="R95" s="211" t="s">
        <v>197</v>
      </c>
      <c r="S95" s="211">
        <f t="shared" ref="S95:W95" si="133">S91+S85+S78+S72+S61+S46+S38+S33+S29+S26+S13+S5</f>
        <v>2466181531</v>
      </c>
      <c r="T95" s="211">
        <f t="shared" si="133"/>
        <v>1233090765.5</v>
      </c>
      <c r="U95" s="211">
        <v>759128093</v>
      </c>
      <c r="V95" s="211">
        <f t="shared" si="133"/>
        <v>1315077087</v>
      </c>
      <c r="W95" s="211">
        <f t="shared" si="133"/>
        <v>-81986321.5</v>
      </c>
      <c r="X95" s="212">
        <f t="shared" si="92"/>
        <v>-6.6488472538966559E-2</v>
      </c>
      <c r="Z95" s="211" t="s">
        <v>197</v>
      </c>
      <c r="AA95" s="211">
        <f t="shared" ref="AA95:AE95" si="134">AA91+AA85+AA78+AA72+AA61+AA46+AA38+AA33+AA29+AA26+AA13+AA5</f>
        <v>1226883753</v>
      </c>
      <c r="AB95" s="211">
        <f t="shared" si="134"/>
        <v>613441876.5</v>
      </c>
      <c r="AC95" s="211">
        <v>163424526</v>
      </c>
      <c r="AD95" s="211">
        <f t="shared" si="134"/>
        <v>274360299</v>
      </c>
      <c r="AE95" s="211">
        <f t="shared" si="134"/>
        <v>339081577.5</v>
      </c>
      <c r="AF95" s="212">
        <f t="shared" si="93"/>
        <v>0.55275257606251793</v>
      </c>
      <c r="AH95" s="211" t="s">
        <v>197</v>
      </c>
      <c r="AI95" s="211">
        <f t="shared" ref="AI95:AM95" si="135">AI91+AI85+AI78+AI72+AI61+AI46+AI38+AI33+AI29+AI26+AI13+AI5</f>
        <v>267760000</v>
      </c>
      <c r="AJ95" s="211">
        <f t="shared" si="135"/>
        <v>133880000</v>
      </c>
      <c r="AK95" s="211">
        <v>264858983</v>
      </c>
      <c r="AL95" s="211">
        <f t="shared" si="135"/>
        <v>265781739</v>
      </c>
      <c r="AM95" s="211">
        <f t="shared" si="135"/>
        <v>-131901739</v>
      </c>
      <c r="AN95" s="212">
        <f t="shared" si="94"/>
        <v>-0.98522362563489696</v>
      </c>
      <c r="AP95" s="211" t="s">
        <v>197</v>
      </c>
      <c r="AQ95" s="211">
        <f t="shared" ref="AQ95:AU95" si="136">AQ91+AQ85+AQ78+AQ72+AQ61+AQ46+AQ38+AQ33+AQ29+AQ26+AQ13+AQ5</f>
        <v>10842316325</v>
      </c>
      <c r="AR95" s="211">
        <f t="shared" si="136"/>
        <v>5421158162.5</v>
      </c>
      <c r="AS95" s="211">
        <v>3279079726</v>
      </c>
      <c r="AT95" s="211">
        <v>6026372204</v>
      </c>
      <c r="AU95" s="211">
        <f t="shared" si="136"/>
        <v>-605214041.5</v>
      </c>
      <c r="AV95" s="213">
        <f t="shared" si="95"/>
        <v>-0.11163925186438424</v>
      </c>
    </row>
    <row r="96" spans="2:48" x14ac:dyDescent="0.25">
      <c r="B96" s="214"/>
      <c r="C96" s="214"/>
      <c r="D96" s="214"/>
      <c r="E96" s="214"/>
      <c r="F96" s="214"/>
      <c r="G96" s="214"/>
      <c r="H96" s="214"/>
      <c r="AP96" s="214" t="s">
        <v>198</v>
      </c>
      <c r="AQ96" s="215">
        <v>278284560</v>
      </c>
      <c r="AR96" s="216">
        <f t="shared" si="101"/>
        <v>139142280</v>
      </c>
      <c r="AS96" s="216">
        <v>70820259</v>
      </c>
      <c r="AT96" s="216">
        <f>SUM(AS96:AS96)</f>
        <v>70820259</v>
      </c>
      <c r="AU96" s="216">
        <f>AR96-AT96</f>
        <v>68322021</v>
      </c>
      <c r="AV96" s="201">
        <f t="shared" si="95"/>
        <v>0.4910227214905491</v>
      </c>
    </row>
    <row r="97" spans="2:48" x14ac:dyDescent="0.25">
      <c r="B97" s="214"/>
      <c r="C97" s="214"/>
      <c r="D97" s="214"/>
      <c r="E97" s="214"/>
      <c r="F97" s="214"/>
      <c r="G97" s="214"/>
      <c r="H97" s="214"/>
      <c r="AP97" s="214" t="s">
        <v>199</v>
      </c>
      <c r="AQ97" s="215">
        <v>158164010</v>
      </c>
      <c r="AR97" s="216">
        <f t="shared" si="101"/>
        <v>79082005</v>
      </c>
      <c r="AS97" s="216">
        <v>13399633</v>
      </c>
      <c r="AT97" s="216">
        <f>SUM(AS97:AS97)</f>
        <v>13399633</v>
      </c>
      <c r="AU97" s="216">
        <f>AR97-AT97</f>
        <v>65682372</v>
      </c>
      <c r="AV97" s="201">
        <f t="shared" si="95"/>
        <v>0.83056027727167514</v>
      </c>
    </row>
    <row r="98" spans="2:48" x14ac:dyDescent="0.25">
      <c r="B98" s="217"/>
      <c r="C98" s="217"/>
      <c r="D98" s="217"/>
      <c r="E98" s="217"/>
      <c r="F98" s="217"/>
      <c r="G98" s="217"/>
      <c r="H98" s="218"/>
      <c r="AP98" s="211" t="s">
        <v>92</v>
      </c>
      <c r="AQ98" s="211">
        <f t="shared" ref="AQ98:AU98" si="137">AQ95+AQ96+AQ97</f>
        <v>11278764895</v>
      </c>
      <c r="AR98" s="211">
        <f t="shared" si="137"/>
        <v>5639382447.5</v>
      </c>
      <c r="AS98" s="211">
        <f t="shared" si="137"/>
        <v>3363299618</v>
      </c>
      <c r="AT98" s="211">
        <f t="shared" si="137"/>
        <v>6110592096</v>
      </c>
      <c r="AU98" s="211">
        <f t="shared" si="137"/>
        <v>-471209648.5</v>
      </c>
      <c r="AV98" s="213">
        <f t="shared" si="95"/>
        <v>-8.3556959097337402E-2</v>
      </c>
    </row>
    <row r="99" spans="2:48" ht="8.25" customHeight="1" x14ac:dyDescent="0.25"/>
  </sheetData>
  <sheetProtection password="F843"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L85"/>
  <sheetViews>
    <sheetView workbookViewId="0">
      <selection activeCell="B1" sqref="B1:E1"/>
    </sheetView>
  </sheetViews>
  <sheetFormatPr defaultRowHeight="15" x14ac:dyDescent="0.25"/>
  <cols>
    <col min="1" max="1" width="2" customWidth="1"/>
    <col min="2" max="2" width="42.42578125" bestFit="1" customWidth="1"/>
    <col min="3" max="3" width="12.85546875" customWidth="1"/>
    <col min="4" max="6" width="10.5703125" customWidth="1"/>
    <col min="7" max="7" width="13.85546875" customWidth="1"/>
    <col min="8" max="8" width="11.7109375" customWidth="1"/>
    <col min="9" max="9" width="10" bestFit="1" customWidth="1"/>
    <col min="12" max="12" width="42.5703125" bestFit="1" customWidth="1"/>
    <col min="14" max="14" width="20.5703125" customWidth="1"/>
    <col min="15" max="17" width="9.42578125" customWidth="1"/>
  </cols>
  <sheetData>
    <row r="1" spans="2:9" ht="31.5" customHeight="1" x14ac:dyDescent="0.3">
      <c r="B1" s="415" t="s">
        <v>253</v>
      </c>
      <c r="C1" s="415"/>
      <c r="D1" s="415"/>
      <c r="E1" s="415"/>
    </row>
    <row r="3" spans="2:9" x14ac:dyDescent="0.25">
      <c r="B3" s="11" t="s">
        <v>254</v>
      </c>
    </row>
    <row r="4" spans="2:9" ht="30" x14ac:dyDescent="0.25">
      <c r="B4" s="103" t="s">
        <v>255</v>
      </c>
      <c r="C4" s="104" t="s">
        <v>256</v>
      </c>
      <c r="D4" s="105" t="s">
        <v>241</v>
      </c>
      <c r="E4" s="105" t="s">
        <v>204</v>
      </c>
      <c r="F4" s="105" t="s">
        <v>257</v>
      </c>
      <c r="G4" s="106" t="s">
        <v>258</v>
      </c>
      <c r="H4" s="104" t="s">
        <v>259</v>
      </c>
      <c r="I4" s="104" t="s">
        <v>260</v>
      </c>
    </row>
    <row r="5" spans="2:9" x14ac:dyDescent="0.25">
      <c r="B5" s="107" t="s">
        <v>261</v>
      </c>
      <c r="C5" s="107">
        <v>2224.67732325</v>
      </c>
      <c r="D5" s="108">
        <v>2087.928534149366</v>
      </c>
      <c r="E5" s="108">
        <v>1085.2107344089209</v>
      </c>
      <c r="F5" s="108">
        <v>485.85277311486061</v>
      </c>
      <c r="G5" s="109">
        <v>3658.9920416731475</v>
      </c>
      <c r="H5" s="110">
        <v>-1738.8245501351394</v>
      </c>
      <c r="I5" s="110">
        <v>-3015.0399280768524</v>
      </c>
    </row>
    <row r="6" spans="2:9" x14ac:dyDescent="0.25">
      <c r="B6" s="107" t="s">
        <v>230</v>
      </c>
      <c r="C6" s="107">
        <v>663.5</v>
      </c>
      <c r="D6" s="111">
        <v>266.95654987</v>
      </c>
      <c r="E6" s="111">
        <v>346</v>
      </c>
      <c r="F6" s="111">
        <v>348.99047999999999</v>
      </c>
      <c r="G6" s="109">
        <v>961.94702987000005</v>
      </c>
      <c r="H6" s="110">
        <v>-314.50952000000001</v>
      </c>
      <c r="I6" s="110">
        <v>-1028.5529701299999</v>
      </c>
    </row>
    <row r="7" spans="2:9" x14ac:dyDescent="0.25">
      <c r="B7" s="107" t="s">
        <v>47</v>
      </c>
      <c r="C7" s="107">
        <v>39.5</v>
      </c>
      <c r="D7" s="110">
        <v>0</v>
      </c>
      <c r="E7" s="110">
        <v>71</v>
      </c>
      <c r="F7" s="112">
        <v>9</v>
      </c>
      <c r="G7" s="113">
        <v>80</v>
      </c>
      <c r="H7" s="110">
        <v>-30.5</v>
      </c>
      <c r="I7" s="110">
        <v>-8584.5319697499999</v>
      </c>
    </row>
    <row r="8" spans="2:9" x14ac:dyDescent="0.25">
      <c r="B8" s="114" t="s">
        <v>262</v>
      </c>
      <c r="C8" s="114">
        <v>2927.67732325</v>
      </c>
      <c r="D8" s="115">
        <v>2354.8850840193659</v>
      </c>
      <c r="E8" s="115">
        <v>1502.2107344089209</v>
      </c>
      <c r="F8" s="115">
        <v>843.84325311486054</v>
      </c>
      <c r="G8" s="116">
        <v>4700.9390715431473</v>
      </c>
      <c r="H8" s="117">
        <v>-2083.8340701351394</v>
      </c>
      <c r="I8" s="117">
        <v>-12628.124867956853</v>
      </c>
    </row>
    <row r="9" spans="2:9" x14ac:dyDescent="0.25">
      <c r="B9" s="107" t="s">
        <v>77</v>
      </c>
      <c r="C9" s="107">
        <v>1103.1337707499999</v>
      </c>
      <c r="D9" s="110">
        <v>1509.278834</v>
      </c>
      <c r="E9" s="110">
        <v>1578.8491409999999</v>
      </c>
      <c r="F9" s="110">
        <v>1238.0396169999999</v>
      </c>
      <c r="G9" s="113">
        <v>4326.1675919999998</v>
      </c>
      <c r="H9" s="110">
        <v>-134.90584624999997</v>
      </c>
      <c r="I9" s="110">
        <v>-1016.7662797499997</v>
      </c>
    </row>
    <row r="10" spans="2:9" x14ac:dyDescent="0.25">
      <c r="B10" s="107" t="s">
        <v>78</v>
      </c>
      <c r="C10" s="107">
        <v>554.7389895</v>
      </c>
      <c r="D10" s="110">
        <v>569.20612100000005</v>
      </c>
      <c r="E10" s="110">
        <v>513.766749</v>
      </c>
      <c r="F10" s="110">
        <v>635.52363500000001</v>
      </c>
      <c r="G10" s="113">
        <v>1718.4965050000001</v>
      </c>
      <c r="H10" s="110">
        <v>-80.784645500000011</v>
      </c>
      <c r="I10" s="110">
        <v>-54.279536500000177</v>
      </c>
    </row>
    <row r="11" spans="2:9" x14ac:dyDescent="0.25">
      <c r="B11" s="107" t="s">
        <v>79</v>
      </c>
      <c r="C11" s="107">
        <v>616.54538275000004</v>
      </c>
      <c r="D11" s="110">
        <v>555.94899399999997</v>
      </c>
      <c r="E11" s="110">
        <v>759.12809300000004</v>
      </c>
      <c r="F11" s="110">
        <v>613.88226699999996</v>
      </c>
      <c r="G11" s="113">
        <v>1928.9593540000001</v>
      </c>
      <c r="H11" s="110">
        <v>2.6631157500000882</v>
      </c>
      <c r="I11" s="110">
        <v>-79.323205749999943</v>
      </c>
    </row>
    <row r="12" spans="2:9" x14ac:dyDescent="0.25">
      <c r="B12" s="107" t="s">
        <v>80</v>
      </c>
      <c r="C12" s="107">
        <v>106.72093825</v>
      </c>
      <c r="D12" s="110">
        <v>108.923473</v>
      </c>
      <c r="E12" s="110">
        <v>163.42452599999999</v>
      </c>
      <c r="F12" s="110">
        <v>178.71603999999999</v>
      </c>
      <c r="G12" s="113">
        <v>451.06403899999998</v>
      </c>
      <c r="H12" s="110">
        <v>-71.995101749999989</v>
      </c>
      <c r="I12" s="110">
        <v>-130.90122424999998</v>
      </c>
    </row>
    <row r="13" spans="2:9" x14ac:dyDescent="0.25">
      <c r="B13" s="107" t="s">
        <v>81</v>
      </c>
      <c r="C13" s="107">
        <v>1.94</v>
      </c>
      <c r="D13" s="110">
        <v>0.92275600000000002</v>
      </c>
      <c r="E13" s="110">
        <v>94.858982999999995</v>
      </c>
      <c r="F13" s="110">
        <v>20.561899</v>
      </c>
      <c r="G13" s="113">
        <v>116.343638</v>
      </c>
      <c r="H13" s="110">
        <v>-18.621898999999999</v>
      </c>
      <c r="I13" s="110">
        <v>-110.52363800000001</v>
      </c>
    </row>
    <row r="14" spans="2:9" ht="15.75" thickBot="1" x14ac:dyDescent="0.3">
      <c r="B14" s="118" t="s">
        <v>82</v>
      </c>
      <c r="C14" s="118">
        <v>2383.0790812499999</v>
      </c>
      <c r="D14" s="118">
        <v>2744.2801779999995</v>
      </c>
      <c r="E14" s="118">
        <v>3110.0274920000002</v>
      </c>
      <c r="F14" s="118">
        <v>2686.7234579999995</v>
      </c>
      <c r="G14" s="119">
        <v>8541.0311280000005</v>
      </c>
      <c r="H14" s="118">
        <v>-303.64437674999988</v>
      </c>
      <c r="I14" s="118">
        <v>-1391.7938842499998</v>
      </c>
    </row>
    <row r="15" spans="2:9" ht="15.75" thickTop="1" x14ac:dyDescent="0.25">
      <c r="B15" s="107" t="s">
        <v>263</v>
      </c>
      <c r="C15" s="107">
        <v>327.5</v>
      </c>
      <c r="D15" s="110">
        <v>3.0123000000000002</v>
      </c>
      <c r="E15" s="110">
        <v>170</v>
      </c>
      <c r="F15" s="112">
        <v>0</v>
      </c>
      <c r="G15" s="113">
        <v>173.01230000000001</v>
      </c>
      <c r="H15" s="110">
        <v>327.5</v>
      </c>
      <c r="I15" s="110">
        <v>809.48770000000002</v>
      </c>
    </row>
    <row r="16" spans="2:9" ht="15.75" thickBot="1" x14ac:dyDescent="0.3">
      <c r="B16" s="118" t="s">
        <v>88</v>
      </c>
      <c r="C16" s="118">
        <v>2710.5790812499999</v>
      </c>
      <c r="D16" s="120">
        <v>2747.2924779999994</v>
      </c>
      <c r="E16" s="120">
        <v>3280.0274920000002</v>
      </c>
      <c r="F16" s="120">
        <v>2686.7234579999995</v>
      </c>
      <c r="G16" s="121">
        <v>8714.043427999999</v>
      </c>
      <c r="H16" s="120">
        <v>23.855623250000463</v>
      </c>
      <c r="I16" s="122">
        <v>-582.30618424999921</v>
      </c>
    </row>
    <row r="17" spans="2:9" ht="15.75" thickTop="1" x14ac:dyDescent="0.25">
      <c r="B17" s="107" t="s">
        <v>264</v>
      </c>
      <c r="C17" s="123">
        <v>109.1121425</v>
      </c>
      <c r="D17" s="110">
        <v>0</v>
      </c>
      <c r="E17" s="110">
        <v>84</v>
      </c>
      <c r="F17" s="112">
        <v>28</v>
      </c>
      <c r="G17" s="113">
        <v>112</v>
      </c>
      <c r="H17" s="110">
        <v>81.112142500000004</v>
      </c>
      <c r="I17" s="110">
        <v>215.33642750000001</v>
      </c>
    </row>
    <row r="18" spans="2:9" x14ac:dyDescent="0.25">
      <c r="B18" s="114" t="s">
        <v>92</v>
      </c>
      <c r="C18" s="114">
        <v>2819.6912237500001</v>
      </c>
      <c r="D18" s="115">
        <v>2747.2924779999994</v>
      </c>
      <c r="E18" s="115">
        <v>3364.0274920000002</v>
      </c>
      <c r="F18" s="115">
        <v>2714.7234579999995</v>
      </c>
      <c r="G18" s="115">
        <v>8826.043427999999</v>
      </c>
      <c r="H18" s="115">
        <v>104.96776575000058</v>
      </c>
      <c r="I18" s="115">
        <v>-366.96975674999885</v>
      </c>
    </row>
    <row r="19" spans="2:9" x14ac:dyDescent="0.25">
      <c r="B19" s="107" t="s">
        <v>265</v>
      </c>
      <c r="C19" s="107">
        <v>107.98609949999991</v>
      </c>
      <c r="D19" s="107">
        <v>-392.40739398063351</v>
      </c>
      <c r="E19" s="107">
        <v>-1861.8167575910793</v>
      </c>
      <c r="F19" s="107">
        <v>-1870.8802048851389</v>
      </c>
      <c r="G19" s="124">
        <v>-4125.1043564568517</v>
      </c>
      <c r="H19" s="107">
        <v>-2188.80183588514</v>
      </c>
      <c r="I19" s="107">
        <v>-12261.155111206854</v>
      </c>
    </row>
    <row r="20" spans="2:9" x14ac:dyDescent="0.25">
      <c r="B20" s="107" t="s">
        <v>51</v>
      </c>
      <c r="C20" s="107">
        <v>-108</v>
      </c>
      <c r="D20" s="110">
        <v>839</v>
      </c>
      <c r="E20" s="110">
        <v>1654.0605095269643</v>
      </c>
      <c r="F20" s="112">
        <v>2422</v>
      </c>
      <c r="G20" s="113">
        <v>4915.0605095269639</v>
      </c>
      <c r="H20" s="110">
        <v>-2530</v>
      </c>
      <c r="I20" s="110">
        <v>-5239.0605095269639</v>
      </c>
    </row>
    <row r="21" spans="2:9" ht="22.5" customHeight="1" x14ac:dyDescent="0.25"/>
    <row r="22" spans="2:9" x14ac:dyDescent="0.25">
      <c r="B22" s="11" t="s">
        <v>266</v>
      </c>
    </row>
    <row r="23" spans="2:9" ht="26.25" x14ac:dyDescent="0.25">
      <c r="B23" s="125"/>
      <c r="C23" s="126" t="s">
        <v>16</v>
      </c>
      <c r="D23" s="126" t="s">
        <v>117</v>
      </c>
      <c r="E23" s="126" t="s">
        <v>267</v>
      </c>
      <c r="F23" s="126" t="s">
        <v>268</v>
      </c>
      <c r="G23" s="126" t="s">
        <v>269</v>
      </c>
      <c r="H23" s="126" t="s">
        <v>270</v>
      </c>
      <c r="I23" s="126" t="s">
        <v>271</v>
      </c>
    </row>
    <row r="24" spans="2:9" x14ac:dyDescent="0.25">
      <c r="B24" s="127" t="s">
        <v>220</v>
      </c>
      <c r="C24" s="128">
        <v>12780</v>
      </c>
      <c r="D24" s="128">
        <v>3195</v>
      </c>
      <c r="E24" s="129">
        <v>2728.7690591493661</v>
      </c>
      <c r="F24" s="129">
        <v>1827.9179404089209</v>
      </c>
      <c r="G24" s="129">
        <v>1126.8527731148606</v>
      </c>
      <c r="H24" s="130">
        <v>-2068.1472268851394</v>
      </c>
      <c r="I24" s="131">
        <v>3901.460227326852</v>
      </c>
    </row>
    <row r="25" spans="2:9" x14ac:dyDescent="0.25">
      <c r="B25" s="132" t="s">
        <v>272</v>
      </c>
      <c r="C25" s="128">
        <v>3413</v>
      </c>
      <c r="D25" s="128">
        <v>853.25</v>
      </c>
      <c r="E25" s="129">
        <v>591.23</v>
      </c>
      <c r="F25" s="129">
        <v>711.61363099999994</v>
      </c>
      <c r="G25" s="129">
        <v>630</v>
      </c>
      <c r="H25" s="130">
        <v>-223.25</v>
      </c>
      <c r="I25" s="131">
        <v>626.90636900000004</v>
      </c>
    </row>
    <row r="26" spans="2:9" x14ac:dyDescent="0.25">
      <c r="B26" s="132" t="s">
        <v>273</v>
      </c>
      <c r="C26" s="128">
        <v>468</v>
      </c>
      <c r="D26" s="128">
        <v>117</v>
      </c>
      <c r="E26" s="129">
        <v>49</v>
      </c>
      <c r="F26" s="129">
        <v>31</v>
      </c>
      <c r="G26" s="129">
        <v>11</v>
      </c>
      <c r="H26" s="130">
        <v>-106</v>
      </c>
      <c r="I26" s="131">
        <v>260</v>
      </c>
    </row>
    <row r="27" spans="2:9" ht="15.75" thickBot="1" x14ac:dyDescent="0.3">
      <c r="B27" s="133" t="s">
        <v>223</v>
      </c>
      <c r="C27" s="134">
        <v>8899</v>
      </c>
      <c r="D27" s="134">
        <v>2224.75</v>
      </c>
      <c r="E27" s="135">
        <v>2088.539059149366</v>
      </c>
      <c r="F27" s="135">
        <v>1085.304309408921</v>
      </c>
      <c r="G27" s="135">
        <v>485.85277311486061</v>
      </c>
      <c r="H27" s="136">
        <v>-1738.8972268851394</v>
      </c>
      <c r="I27" s="136">
        <v>3014.5538583268517</v>
      </c>
    </row>
    <row r="28" spans="2:9" ht="15.75" thickTop="1" x14ac:dyDescent="0.25">
      <c r="B28" s="132" t="s">
        <v>224</v>
      </c>
      <c r="C28" s="128">
        <v>332</v>
      </c>
      <c r="D28" s="128">
        <v>83</v>
      </c>
      <c r="E28" s="129">
        <v>89</v>
      </c>
      <c r="F28" s="129">
        <v>117</v>
      </c>
      <c r="G28" s="129">
        <v>65.168599999999998</v>
      </c>
      <c r="H28" s="130">
        <v>-17.831400000000002</v>
      </c>
      <c r="I28" s="130">
        <v>-22.168599999999969</v>
      </c>
    </row>
    <row r="29" spans="2:9" x14ac:dyDescent="0.25">
      <c r="B29" s="132" t="s">
        <v>225</v>
      </c>
      <c r="C29" s="128">
        <v>975</v>
      </c>
      <c r="D29" s="128">
        <v>243.75</v>
      </c>
      <c r="E29" s="129">
        <v>71</v>
      </c>
      <c r="F29" s="129">
        <v>84</v>
      </c>
      <c r="G29" s="129">
        <v>48.832048999999998</v>
      </c>
      <c r="H29" s="130">
        <v>-194.91795100000002</v>
      </c>
      <c r="I29" s="130">
        <v>527.41795100000002</v>
      </c>
    </row>
    <row r="30" spans="2:9" x14ac:dyDescent="0.25">
      <c r="B30" s="132" t="s">
        <v>226</v>
      </c>
      <c r="C30" s="128">
        <v>359</v>
      </c>
      <c r="D30" s="128">
        <v>89.75</v>
      </c>
      <c r="E30" s="129">
        <v>39</v>
      </c>
      <c r="F30" s="129">
        <v>47</v>
      </c>
      <c r="G30" s="129">
        <v>52.597909999999999</v>
      </c>
      <c r="H30" s="130">
        <v>-37.152090000000001</v>
      </c>
      <c r="I30" s="130">
        <v>130.65208999999999</v>
      </c>
    </row>
    <row r="31" spans="2:9" x14ac:dyDescent="0.25">
      <c r="B31" s="132" t="s">
        <v>227</v>
      </c>
      <c r="C31" s="128">
        <v>209</v>
      </c>
      <c r="D31" s="128">
        <v>52.25</v>
      </c>
      <c r="E31" s="129">
        <v>8</v>
      </c>
      <c r="F31" s="129">
        <v>16</v>
      </c>
      <c r="G31" s="129">
        <v>46.310271999999998</v>
      </c>
      <c r="H31" s="130">
        <v>-5.9397280000000023</v>
      </c>
      <c r="I31" s="130">
        <v>86.439728000000002</v>
      </c>
    </row>
    <row r="32" spans="2:9" x14ac:dyDescent="0.25">
      <c r="B32" s="132" t="s">
        <v>228</v>
      </c>
      <c r="C32" s="128">
        <v>116</v>
      </c>
      <c r="D32" s="128">
        <v>29</v>
      </c>
      <c r="E32" s="129">
        <v>41</v>
      </c>
      <c r="F32" s="129">
        <v>47</v>
      </c>
      <c r="G32" s="129">
        <v>42.786022000000003</v>
      </c>
      <c r="H32" s="130">
        <v>13.786022000000003</v>
      </c>
      <c r="I32" s="130">
        <v>-43.786022000000003</v>
      </c>
    </row>
    <row r="33" spans="2:9" x14ac:dyDescent="0.25">
      <c r="B33" s="132" t="s">
        <v>229</v>
      </c>
      <c r="C33" s="128">
        <v>663</v>
      </c>
      <c r="D33" s="128">
        <v>165.75</v>
      </c>
      <c r="E33" s="129">
        <v>19</v>
      </c>
      <c r="F33" s="129">
        <v>35</v>
      </c>
      <c r="G33" s="129">
        <v>93.295626999999996</v>
      </c>
      <c r="H33" s="130">
        <v>-72.454373000000004</v>
      </c>
      <c r="I33" s="130">
        <v>349.95437300000003</v>
      </c>
    </row>
    <row r="34" spans="2:9" ht="15.75" thickBot="1" x14ac:dyDescent="0.3">
      <c r="B34" s="133" t="s">
        <v>230</v>
      </c>
      <c r="C34" s="134">
        <v>2654</v>
      </c>
      <c r="D34" s="134">
        <v>663.5</v>
      </c>
      <c r="E34" s="135">
        <v>267</v>
      </c>
      <c r="F34" s="135">
        <v>346</v>
      </c>
      <c r="G34" s="135">
        <v>348.99047999999999</v>
      </c>
      <c r="H34" s="136">
        <v>-314.50952000000001</v>
      </c>
      <c r="I34" s="135">
        <v>1028.5095200000001</v>
      </c>
    </row>
    <row r="35" spans="2:9" ht="15.75" thickTop="1" x14ac:dyDescent="0.25">
      <c r="B35" s="127" t="s">
        <v>47</v>
      </c>
      <c r="C35" s="128">
        <v>158</v>
      </c>
      <c r="D35" s="128">
        <v>39.5</v>
      </c>
      <c r="E35" s="129">
        <v>0</v>
      </c>
      <c r="F35" s="129">
        <v>71</v>
      </c>
      <c r="G35" s="129">
        <v>28</v>
      </c>
      <c r="H35" s="137">
        <v>-11.5</v>
      </c>
      <c r="I35" s="129">
        <v>19.5</v>
      </c>
    </row>
    <row r="36" spans="2:9" x14ac:dyDescent="0.25">
      <c r="B36" s="125" t="s">
        <v>274</v>
      </c>
      <c r="C36" s="138">
        <v>11711</v>
      </c>
      <c r="D36" s="138">
        <v>2927.75</v>
      </c>
      <c r="E36" s="139">
        <v>2355.539059149366</v>
      </c>
      <c r="F36" s="139">
        <v>1502.304309408921</v>
      </c>
      <c r="G36" s="139">
        <v>862.84325311486054</v>
      </c>
      <c r="H36" s="140">
        <v>-2065</v>
      </c>
      <c r="I36" s="139">
        <v>4062.5633783268531</v>
      </c>
    </row>
    <row r="37" spans="2:9" ht="25.5" customHeight="1" x14ac:dyDescent="0.25"/>
    <row r="38" spans="2:9" x14ac:dyDescent="0.25">
      <c r="B38" s="11" t="s">
        <v>275</v>
      </c>
    </row>
    <row r="39" spans="2:9" ht="51" x14ac:dyDescent="0.25">
      <c r="B39" s="333" t="s">
        <v>276</v>
      </c>
      <c r="C39" s="334" t="s">
        <v>277</v>
      </c>
      <c r="D39" s="334" t="s">
        <v>278</v>
      </c>
      <c r="E39" s="334" t="s">
        <v>58</v>
      </c>
      <c r="F39" s="334" t="s">
        <v>59</v>
      </c>
      <c r="G39" s="338" t="s">
        <v>235</v>
      </c>
      <c r="H39" s="334" t="s">
        <v>279</v>
      </c>
    </row>
    <row r="40" spans="2:9" x14ac:dyDescent="0.25">
      <c r="B40" s="335" t="s">
        <v>280</v>
      </c>
      <c r="C40" s="336">
        <v>920</v>
      </c>
      <c r="D40" s="336">
        <v>149</v>
      </c>
      <c r="E40" s="337">
        <v>1202</v>
      </c>
      <c r="F40" s="337">
        <v>3132</v>
      </c>
      <c r="G40" s="339">
        <v>2001</v>
      </c>
      <c r="H40" s="337">
        <v>7404</v>
      </c>
    </row>
    <row r="41" spans="2:9" x14ac:dyDescent="0.25">
      <c r="B41" s="341" t="s">
        <v>281</v>
      </c>
      <c r="C41" s="342">
        <v>880</v>
      </c>
      <c r="D41" s="342">
        <v>149</v>
      </c>
      <c r="E41" s="342">
        <v>1182</v>
      </c>
      <c r="F41" s="343">
        <v>3100</v>
      </c>
      <c r="G41" s="344">
        <v>1917</v>
      </c>
      <c r="H41" s="343">
        <v>7228</v>
      </c>
    </row>
    <row r="42" spans="2:9" x14ac:dyDescent="0.25">
      <c r="B42" s="340" t="s">
        <v>282</v>
      </c>
      <c r="C42" s="233">
        <v>40</v>
      </c>
      <c r="D42" s="233" t="s">
        <v>50</v>
      </c>
      <c r="E42" s="233">
        <v>20</v>
      </c>
      <c r="F42" s="233">
        <v>32</v>
      </c>
      <c r="G42" s="307">
        <v>83</v>
      </c>
      <c r="H42" s="233">
        <v>175</v>
      </c>
    </row>
    <row r="43" spans="2:9" x14ac:dyDescent="0.25">
      <c r="B43" s="345" t="s">
        <v>63</v>
      </c>
      <c r="C43" s="346">
        <v>460</v>
      </c>
      <c r="D43" s="346">
        <v>37</v>
      </c>
      <c r="E43" s="346">
        <v>120</v>
      </c>
      <c r="F43" s="347">
        <v>6593</v>
      </c>
      <c r="G43" s="348">
        <v>14</v>
      </c>
      <c r="H43" s="347">
        <v>7225</v>
      </c>
    </row>
    <row r="44" spans="2:9" x14ac:dyDescent="0.25">
      <c r="B44" s="341" t="s">
        <v>281</v>
      </c>
      <c r="C44" s="342">
        <v>441</v>
      </c>
      <c r="D44" s="342">
        <v>37</v>
      </c>
      <c r="E44" s="342">
        <v>100</v>
      </c>
      <c r="F44" s="343">
        <v>6429</v>
      </c>
      <c r="G44" s="349" t="s">
        <v>50</v>
      </c>
      <c r="H44" s="343">
        <v>7007</v>
      </c>
    </row>
    <row r="45" spans="2:9" x14ac:dyDescent="0.25">
      <c r="B45" s="340" t="s">
        <v>282</v>
      </c>
      <c r="C45" s="233">
        <v>19</v>
      </c>
      <c r="D45" s="233">
        <v>0</v>
      </c>
      <c r="E45" s="233">
        <v>20</v>
      </c>
      <c r="F45" s="233">
        <v>164</v>
      </c>
      <c r="G45" s="307">
        <v>14</v>
      </c>
      <c r="H45" s="233">
        <v>218</v>
      </c>
    </row>
    <row r="46" spans="2:9" x14ac:dyDescent="0.25">
      <c r="B46" s="345" t="s">
        <v>65</v>
      </c>
      <c r="C46" s="346">
        <v>-855</v>
      </c>
      <c r="D46" s="346">
        <v>-5</v>
      </c>
      <c r="E46" s="346" t="s">
        <v>50</v>
      </c>
      <c r="F46" s="346">
        <v>-1450</v>
      </c>
      <c r="G46" s="348" t="s">
        <v>50</v>
      </c>
      <c r="H46" s="347">
        <v>-2310</v>
      </c>
    </row>
    <row r="47" spans="2:9" x14ac:dyDescent="0.25">
      <c r="B47" s="341" t="s">
        <v>281</v>
      </c>
      <c r="C47" s="342">
        <v>-849</v>
      </c>
      <c r="D47" s="342">
        <v>-5</v>
      </c>
      <c r="E47" s="342" t="s">
        <v>50</v>
      </c>
      <c r="F47" s="343">
        <v>-1450</v>
      </c>
      <c r="G47" s="349" t="s">
        <v>50</v>
      </c>
      <c r="H47" s="350">
        <v>-2304</v>
      </c>
    </row>
    <row r="48" spans="2:9" x14ac:dyDescent="0.25">
      <c r="B48" s="340" t="s">
        <v>283</v>
      </c>
      <c r="C48" s="233">
        <v>-6</v>
      </c>
      <c r="D48" s="233" t="s">
        <v>50</v>
      </c>
      <c r="E48" s="233" t="s">
        <v>50</v>
      </c>
      <c r="F48" s="233" t="s">
        <v>50</v>
      </c>
      <c r="G48" s="307" t="s">
        <v>50</v>
      </c>
      <c r="H48" s="351">
        <v>-6</v>
      </c>
    </row>
    <row r="49" spans="2:12" x14ac:dyDescent="0.25">
      <c r="B49" s="345" t="s">
        <v>23</v>
      </c>
      <c r="C49" s="346">
        <v>-395</v>
      </c>
      <c r="D49" s="346">
        <v>32</v>
      </c>
      <c r="E49" s="346">
        <v>120</v>
      </c>
      <c r="F49" s="347">
        <v>5143</v>
      </c>
      <c r="G49" s="348">
        <v>14</v>
      </c>
      <c r="H49" s="347">
        <v>4915</v>
      </c>
    </row>
    <row r="50" spans="2:12" x14ac:dyDescent="0.25">
      <c r="B50" s="341" t="s">
        <v>281</v>
      </c>
      <c r="C50" s="342">
        <v>-408</v>
      </c>
      <c r="D50" s="342">
        <v>32</v>
      </c>
      <c r="E50" s="342">
        <v>100</v>
      </c>
      <c r="F50" s="343">
        <v>4979</v>
      </c>
      <c r="G50" s="349" t="s">
        <v>50</v>
      </c>
      <c r="H50" s="343">
        <v>4703</v>
      </c>
    </row>
    <row r="51" spans="2:12" x14ac:dyDescent="0.25">
      <c r="B51" s="352" t="s">
        <v>282</v>
      </c>
      <c r="C51" s="304">
        <v>13</v>
      </c>
      <c r="D51" s="304">
        <v>0</v>
      </c>
      <c r="E51" s="304">
        <v>20</v>
      </c>
      <c r="F51" s="304">
        <v>164</v>
      </c>
      <c r="G51" s="310">
        <v>14</v>
      </c>
      <c r="H51" s="304">
        <v>212</v>
      </c>
    </row>
    <row r="52" spans="2:12" x14ac:dyDescent="0.25">
      <c r="B52" s="252" t="s">
        <v>284</v>
      </c>
      <c r="C52" s="254">
        <v>525</v>
      </c>
      <c r="D52" s="254">
        <v>181</v>
      </c>
      <c r="E52" s="253">
        <v>1322</v>
      </c>
      <c r="F52" s="253">
        <v>8276</v>
      </c>
      <c r="G52" s="353">
        <v>2015</v>
      </c>
      <c r="H52" s="253">
        <v>12319</v>
      </c>
    </row>
    <row r="53" spans="2:12" x14ac:dyDescent="0.25">
      <c r="B53" s="354" t="s">
        <v>285</v>
      </c>
      <c r="C53" s="355">
        <v>472</v>
      </c>
      <c r="D53" s="355">
        <v>181</v>
      </c>
      <c r="E53" s="356">
        <v>1282</v>
      </c>
      <c r="F53" s="356">
        <v>8079</v>
      </c>
      <c r="G53" s="357">
        <v>1917</v>
      </c>
      <c r="H53" s="356">
        <v>11938</v>
      </c>
    </row>
    <row r="54" spans="2:12" x14ac:dyDescent="0.25">
      <c r="B54" s="358" t="s">
        <v>286</v>
      </c>
      <c r="C54" s="359">
        <v>53</v>
      </c>
      <c r="D54" s="359">
        <v>0</v>
      </c>
      <c r="E54" s="359">
        <v>40</v>
      </c>
      <c r="F54" s="359">
        <v>196</v>
      </c>
      <c r="G54" s="360">
        <v>98</v>
      </c>
      <c r="H54" s="359">
        <v>387</v>
      </c>
    </row>
    <row r="55" spans="2:12" ht="24.75" customHeight="1" x14ac:dyDescent="0.25"/>
    <row r="56" spans="2:12" x14ac:dyDescent="0.25">
      <c r="B56" s="11" t="s">
        <v>287</v>
      </c>
      <c r="L56" s="141"/>
    </row>
    <row r="57" spans="2:12" ht="39" x14ac:dyDescent="0.25">
      <c r="B57" s="142"/>
      <c r="C57" s="142" t="s">
        <v>72</v>
      </c>
      <c r="D57" s="142" t="s">
        <v>288</v>
      </c>
      <c r="E57" s="142" t="s">
        <v>241</v>
      </c>
      <c r="F57" s="142" t="s">
        <v>204</v>
      </c>
      <c r="G57" s="142" t="s">
        <v>257</v>
      </c>
      <c r="H57" s="143" t="s">
        <v>258</v>
      </c>
      <c r="I57" s="142" t="s">
        <v>289</v>
      </c>
      <c r="J57" s="142" t="s">
        <v>260</v>
      </c>
    </row>
    <row r="58" spans="2:12" x14ac:dyDescent="0.25">
      <c r="B58" s="144" t="s">
        <v>77</v>
      </c>
      <c r="C58" s="130">
        <v>4412.5350829999998</v>
      </c>
      <c r="D58" s="130">
        <v>1103.1337707499999</v>
      </c>
      <c r="E58" s="130">
        <v>1509.278834</v>
      </c>
      <c r="F58" s="130">
        <v>1578.8491409999999</v>
      </c>
      <c r="G58" s="130">
        <v>1238.0396169999999</v>
      </c>
      <c r="H58" s="145">
        <v>4326.1675919999998</v>
      </c>
      <c r="I58" s="130">
        <v>-134.90584624999997</v>
      </c>
      <c r="J58" s="130">
        <v>-1016.7662797499997</v>
      </c>
    </row>
    <row r="59" spans="2:12" x14ac:dyDescent="0.25">
      <c r="B59" s="146" t="s">
        <v>78</v>
      </c>
      <c r="C59" s="130">
        <v>2218.955958</v>
      </c>
      <c r="D59" s="130">
        <v>554.7389895</v>
      </c>
      <c r="E59" s="130">
        <v>569.20612100000005</v>
      </c>
      <c r="F59" s="130">
        <v>513.766749</v>
      </c>
      <c r="G59" s="130">
        <v>635.52363500000001</v>
      </c>
      <c r="H59" s="145">
        <v>1718.4965050000001</v>
      </c>
      <c r="I59" s="130">
        <v>-80.784645500000011</v>
      </c>
      <c r="J59" s="130">
        <v>-54.279536500000177</v>
      </c>
    </row>
    <row r="60" spans="2:12" ht="27" customHeight="1" x14ac:dyDescent="0.25">
      <c r="B60" s="146" t="s">
        <v>245</v>
      </c>
      <c r="C60" s="130">
        <v>2466.1815310000002</v>
      </c>
      <c r="D60" s="130">
        <v>616.54538275000004</v>
      </c>
      <c r="E60" s="130">
        <v>555.94899399999997</v>
      </c>
      <c r="F60" s="130">
        <v>759.12809300000004</v>
      </c>
      <c r="G60" s="130">
        <v>613.88226699999996</v>
      </c>
      <c r="H60" s="145">
        <v>1928.9593540000001</v>
      </c>
      <c r="I60" s="130">
        <v>2.6631157500000882</v>
      </c>
      <c r="J60" s="130">
        <v>-79.323205749999943</v>
      </c>
    </row>
    <row r="61" spans="2:12" x14ac:dyDescent="0.25">
      <c r="B61" s="146" t="s">
        <v>80</v>
      </c>
      <c r="C61" s="130">
        <v>426.88375300000001</v>
      </c>
      <c r="D61" s="130">
        <v>106.72093825</v>
      </c>
      <c r="E61" s="130">
        <v>108.923473</v>
      </c>
      <c r="F61" s="130">
        <v>163.42452599999999</v>
      </c>
      <c r="G61" s="130">
        <v>178.71603999999999</v>
      </c>
      <c r="H61" s="145">
        <v>451.06403899999998</v>
      </c>
      <c r="I61" s="130">
        <v>-71.995101749999989</v>
      </c>
      <c r="J61" s="130">
        <v>-130.90122424999998</v>
      </c>
    </row>
    <row r="62" spans="2:12" x14ac:dyDescent="0.25">
      <c r="B62" s="147" t="s">
        <v>81</v>
      </c>
      <c r="C62" s="148">
        <v>7.76</v>
      </c>
      <c r="D62" s="148">
        <v>1.94</v>
      </c>
      <c r="E62" s="148">
        <v>0.92275600000000002</v>
      </c>
      <c r="F62" s="148">
        <v>94.858982999999995</v>
      </c>
      <c r="G62" s="148">
        <v>20.561899</v>
      </c>
      <c r="H62" s="149">
        <v>116.343638</v>
      </c>
      <c r="I62" s="148">
        <v>-18.621898999999999</v>
      </c>
      <c r="J62" s="148">
        <v>-110.52363800000001</v>
      </c>
    </row>
    <row r="63" spans="2:12" x14ac:dyDescent="0.25">
      <c r="B63" s="146" t="s">
        <v>83</v>
      </c>
      <c r="C63" s="130">
        <v>260</v>
      </c>
      <c r="D63" s="130">
        <v>65</v>
      </c>
      <c r="E63" s="130">
        <v>0</v>
      </c>
      <c r="F63" s="130">
        <v>170</v>
      </c>
      <c r="G63" s="130" t="s">
        <v>50</v>
      </c>
      <c r="H63" s="145">
        <v>170</v>
      </c>
      <c r="I63" s="130">
        <v>65</v>
      </c>
      <c r="J63" s="130">
        <v>25</v>
      </c>
    </row>
    <row r="64" spans="2:12" x14ac:dyDescent="0.25">
      <c r="B64" s="146" t="s">
        <v>85</v>
      </c>
      <c r="C64" s="130">
        <v>800</v>
      </c>
      <c r="D64" s="130">
        <v>200</v>
      </c>
      <c r="E64" s="130">
        <v>2.0123000000000002</v>
      </c>
      <c r="F64" s="130">
        <v>0</v>
      </c>
      <c r="G64" s="130" t="s">
        <v>50</v>
      </c>
      <c r="H64" s="145">
        <v>2.0123000000000002</v>
      </c>
      <c r="I64" s="130">
        <v>200</v>
      </c>
      <c r="J64" s="130">
        <v>597.98770000000002</v>
      </c>
    </row>
    <row r="65" spans="2:10" x14ac:dyDescent="0.25">
      <c r="B65" s="146" t="s">
        <v>86</v>
      </c>
      <c r="C65" s="130">
        <v>250</v>
      </c>
      <c r="D65" s="130">
        <v>62.5</v>
      </c>
      <c r="E65" s="130">
        <v>1</v>
      </c>
      <c r="F65" s="130">
        <v>0</v>
      </c>
      <c r="G65" s="130" t="s">
        <v>50</v>
      </c>
      <c r="H65" s="145">
        <v>1</v>
      </c>
      <c r="I65" s="130">
        <v>63</v>
      </c>
      <c r="J65" s="130">
        <v>186.5</v>
      </c>
    </row>
    <row r="66" spans="2:10" x14ac:dyDescent="0.25">
      <c r="B66" s="150" t="s">
        <v>88</v>
      </c>
      <c r="C66" s="151">
        <v>10842.316325</v>
      </c>
      <c r="D66" s="151">
        <v>2710.5790812499999</v>
      </c>
      <c r="E66" s="151">
        <v>2747.2924779999994</v>
      </c>
      <c r="F66" s="151">
        <v>3280.0274920000002</v>
      </c>
      <c r="G66" s="151">
        <v>2686.7234579999995</v>
      </c>
      <c r="H66" s="152">
        <v>8714.0434280000009</v>
      </c>
      <c r="I66" s="151">
        <v>23.855623250000463</v>
      </c>
      <c r="J66" s="151">
        <v>-582.30618425000102</v>
      </c>
    </row>
    <row r="67" spans="2:10" x14ac:dyDescent="0.25">
      <c r="B67" s="146" t="s">
        <v>89</v>
      </c>
      <c r="C67" s="153">
        <v>278.28456</v>
      </c>
      <c r="D67" s="153">
        <v>69.57114</v>
      </c>
      <c r="E67" s="153">
        <v>0</v>
      </c>
      <c r="F67" s="153">
        <v>13</v>
      </c>
      <c r="G67" s="153">
        <v>18</v>
      </c>
      <c r="H67" s="154">
        <v>31</v>
      </c>
      <c r="I67" s="153">
        <v>51.57114</v>
      </c>
      <c r="J67" s="153">
        <v>177.71341999999999</v>
      </c>
    </row>
    <row r="68" spans="2:10" x14ac:dyDescent="0.25">
      <c r="B68" s="147" t="s">
        <v>91</v>
      </c>
      <c r="C68" s="155">
        <v>158.16400999999999</v>
      </c>
      <c r="D68" s="155">
        <v>39.541002499999998</v>
      </c>
      <c r="E68" s="155">
        <v>0</v>
      </c>
      <c r="F68" s="155">
        <v>71</v>
      </c>
      <c r="G68" s="155">
        <v>9</v>
      </c>
      <c r="H68" s="154">
        <v>80</v>
      </c>
      <c r="I68" s="155">
        <v>30.541002499999998</v>
      </c>
      <c r="J68" s="155">
        <v>38.6230075</v>
      </c>
    </row>
    <row r="69" spans="2:10" x14ac:dyDescent="0.25">
      <c r="B69" s="150" t="s">
        <v>92</v>
      </c>
      <c r="C69" s="151">
        <v>11278.764895</v>
      </c>
      <c r="D69" s="151">
        <v>2819.6912237500001</v>
      </c>
      <c r="E69" s="151">
        <v>2747.2924779999994</v>
      </c>
      <c r="F69" s="151">
        <v>3364.0274920000002</v>
      </c>
      <c r="G69" s="151">
        <v>2713.7234579999995</v>
      </c>
      <c r="H69" s="156">
        <v>8825.0434280000009</v>
      </c>
      <c r="I69" s="151">
        <v>105.96776575000058</v>
      </c>
      <c r="J69" s="151">
        <v>-365.96975675000067</v>
      </c>
    </row>
    <row r="71" spans="2:10" x14ac:dyDescent="0.25">
      <c r="B71" s="11" t="s">
        <v>290</v>
      </c>
    </row>
    <row r="72" spans="2:10" ht="26.25" x14ac:dyDescent="0.25">
      <c r="B72" s="142"/>
      <c r="C72" s="142" t="s">
        <v>72</v>
      </c>
      <c r="D72" s="142" t="s">
        <v>288</v>
      </c>
      <c r="E72" s="142" t="s">
        <v>241</v>
      </c>
      <c r="F72" s="142" t="s">
        <v>204</v>
      </c>
      <c r="G72" s="142" t="s">
        <v>257</v>
      </c>
      <c r="H72" s="143" t="s">
        <v>258</v>
      </c>
      <c r="I72" s="142" t="s">
        <v>291</v>
      </c>
      <c r="J72" s="142" t="s">
        <v>260</v>
      </c>
    </row>
    <row r="73" spans="2:10" x14ac:dyDescent="0.25">
      <c r="B73" s="146" t="s">
        <v>95</v>
      </c>
      <c r="C73" s="157">
        <v>257.61679199999998</v>
      </c>
      <c r="D73" s="157">
        <v>64.404197999999994</v>
      </c>
      <c r="E73" s="157">
        <v>87.441705999999996</v>
      </c>
      <c r="F73" s="157">
        <v>59.715845999999999</v>
      </c>
      <c r="G73" s="157">
        <v>70.036381000000006</v>
      </c>
      <c r="H73" s="158">
        <v>217.19393300000002</v>
      </c>
      <c r="I73" s="130">
        <v>-5.6321830000000119</v>
      </c>
      <c r="J73" s="130">
        <v>-23.981339000000048</v>
      </c>
    </row>
    <row r="74" spans="2:10" x14ac:dyDescent="0.25">
      <c r="B74" s="146" t="s">
        <v>96</v>
      </c>
      <c r="C74" s="157">
        <v>317.74029000000002</v>
      </c>
      <c r="D74" s="157">
        <v>79.435072500000004</v>
      </c>
      <c r="E74" s="157">
        <v>33.155003999999998</v>
      </c>
      <c r="F74" s="157">
        <v>116.00078000000001</v>
      </c>
      <c r="G74" s="157">
        <v>80.230856000000003</v>
      </c>
      <c r="H74" s="158">
        <v>229.38664</v>
      </c>
      <c r="I74" s="130">
        <v>-0.79578349999999887</v>
      </c>
      <c r="J74" s="130">
        <v>8.9185775000000262</v>
      </c>
    </row>
    <row r="75" spans="2:10" x14ac:dyDescent="0.25">
      <c r="B75" s="146" t="s">
        <v>97</v>
      </c>
      <c r="C75" s="157">
        <v>603.64390000000003</v>
      </c>
      <c r="D75" s="157">
        <v>150.91097500000001</v>
      </c>
      <c r="E75" s="157">
        <v>122.367968</v>
      </c>
      <c r="F75" s="157">
        <v>166.47284999999999</v>
      </c>
      <c r="G75" s="157">
        <v>104.072424</v>
      </c>
      <c r="H75" s="158">
        <v>392.91324200000003</v>
      </c>
      <c r="I75" s="130">
        <v>46.83855100000001</v>
      </c>
      <c r="J75" s="130">
        <v>59.819682999999998</v>
      </c>
    </row>
    <row r="76" spans="2:10" x14ac:dyDescent="0.25">
      <c r="B76" s="146" t="s">
        <v>98</v>
      </c>
      <c r="C76" s="157">
        <v>384.52494200000001</v>
      </c>
      <c r="D76" s="157">
        <v>96.131235500000003</v>
      </c>
      <c r="E76" s="157">
        <v>53.094518000000001</v>
      </c>
      <c r="F76" s="157">
        <v>66.659597000000005</v>
      </c>
      <c r="G76" s="157">
        <v>58.146064000000003</v>
      </c>
      <c r="H76" s="158">
        <v>177.90017900000001</v>
      </c>
      <c r="I76" s="130">
        <v>37.9851715</v>
      </c>
      <c r="J76" s="130">
        <v>110.4935275</v>
      </c>
    </row>
    <row r="77" spans="2:10" x14ac:dyDescent="0.25">
      <c r="B77" s="146" t="s">
        <v>99</v>
      </c>
      <c r="C77" s="157">
        <v>183.235086</v>
      </c>
      <c r="D77" s="157">
        <v>45.808771499999999</v>
      </c>
      <c r="E77" s="157">
        <v>66.039393000000004</v>
      </c>
      <c r="F77" s="157">
        <v>26.653452000000001</v>
      </c>
      <c r="G77" s="157">
        <v>36.95879</v>
      </c>
      <c r="H77" s="158">
        <v>129.651635</v>
      </c>
      <c r="I77" s="130">
        <v>8.8499814999999984</v>
      </c>
      <c r="J77" s="130">
        <v>7.7746794999999906</v>
      </c>
    </row>
    <row r="78" spans="2:10" x14ac:dyDescent="0.25">
      <c r="B78" s="146" t="s">
        <v>100</v>
      </c>
      <c r="C78" s="157">
        <v>341.58211399999999</v>
      </c>
      <c r="D78" s="157">
        <v>85.395528499999998</v>
      </c>
      <c r="E78" s="157">
        <v>72.371728000000004</v>
      </c>
      <c r="F78" s="157">
        <v>88.976866000000001</v>
      </c>
      <c r="G78" s="157">
        <v>77.315154000000007</v>
      </c>
      <c r="H78" s="158">
        <v>238.663748</v>
      </c>
      <c r="I78" s="130">
        <v>8.0803744999999907</v>
      </c>
      <c r="J78" s="130">
        <v>17.52283749999998</v>
      </c>
    </row>
    <row r="79" spans="2:10" x14ac:dyDescent="0.25">
      <c r="B79" s="146" t="s">
        <v>101</v>
      </c>
      <c r="C79" s="157">
        <v>876.21492899999998</v>
      </c>
      <c r="D79" s="157">
        <v>219.05373225</v>
      </c>
      <c r="E79" s="157">
        <v>319.296604</v>
      </c>
      <c r="F79" s="157">
        <v>270.00741299999999</v>
      </c>
      <c r="G79" s="157">
        <v>298.354015</v>
      </c>
      <c r="H79" s="158">
        <v>887.65803199999993</v>
      </c>
      <c r="I79" s="130">
        <v>-79.300282750000008</v>
      </c>
      <c r="J79" s="130">
        <v>-230.49683524999989</v>
      </c>
    </row>
    <row r="80" spans="2:10" x14ac:dyDescent="0.25">
      <c r="B80" s="146" t="s">
        <v>102</v>
      </c>
      <c r="C80" s="157">
        <v>1546.179075</v>
      </c>
      <c r="D80" s="157">
        <v>386.54476875</v>
      </c>
      <c r="E80" s="157">
        <v>318.07946700000002</v>
      </c>
      <c r="F80" s="157">
        <v>398.97543999999999</v>
      </c>
      <c r="G80" s="157">
        <v>378.42005399999999</v>
      </c>
      <c r="H80" s="158">
        <v>1095.4749609999999</v>
      </c>
      <c r="I80" s="130">
        <v>8.1247147500000096</v>
      </c>
      <c r="J80" s="130">
        <v>64.159345250000115</v>
      </c>
    </row>
    <row r="81" spans="2:10" x14ac:dyDescent="0.25">
      <c r="B81" s="146" t="s">
        <v>103</v>
      </c>
      <c r="C81" s="157">
        <v>3969.094114</v>
      </c>
      <c r="D81" s="157">
        <v>992.2735285</v>
      </c>
      <c r="E81" s="157">
        <v>1441.125057</v>
      </c>
      <c r="F81" s="157">
        <v>1615.947731</v>
      </c>
      <c r="G81" s="157">
        <v>1322.303449</v>
      </c>
      <c r="H81" s="158">
        <v>4379.3762370000004</v>
      </c>
      <c r="I81" s="130">
        <v>-330.0299205</v>
      </c>
      <c r="J81" s="130">
        <v>-1402.5556515000003</v>
      </c>
    </row>
    <row r="82" spans="2:10" x14ac:dyDescent="0.25">
      <c r="B82" s="146" t="s">
        <v>104</v>
      </c>
      <c r="C82" s="157">
        <v>97.810913999999997</v>
      </c>
      <c r="D82" s="157">
        <v>24.452728499999999</v>
      </c>
      <c r="E82" s="157">
        <v>13.231059</v>
      </c>
      <c r="F82" s="157">
        <v>11.909027999999999</v>
      </c>
      <c r="G82" s="157">
        <v>11.353903000000001</v>
      </c>
      <c r="H82" s="158">
        <v>36.493990000000004</v>
      </c>
      <c r="I82" s="130">
        <v>13.098825499999998</v>
      </c>
      <c r="J82" s="130">
        <v>36.864195499999987</v>
      </c>
    </row>
    <row r="83" spans="2:10" x14ac:dyDescent="0.25">
      <c r="B83" s="146" t="s">
        <v>105</v>
      </c>
      <c r="C83" s="157">
        <v>954.67416900000001</v>
      </c>
      <c r="D83" s="157">
        <v>238.66854225</v>
      </c>
      <c r="E83" s="157">
        <v>218.077674</v>
      </c>
      <c r="F83" s="157">
        <v>288.70848899999999</v>
      </c>
      <c r="G83" s="157">
        <v>249.53236799999999</v>
      </c>
      <c r="H83" s="158">
        <v>756.31853100000001</v>
      </c>
      <c r="I83" s="130">
        <v>-10.86382574999999</v>
      </c>
      <c r="J83" s="130">
        <v>-40.312904249999974</v>
      </c>
    </row>
    <row r="84" spans="2:10" x14ac:dyDescent="0.25">
      <c r="B84" s="146" t="s">
        <v>106</v>
      </c>
      <c r="C84" s="157">
        <v>1310</v>
      </c>
      <c r="D84" s="157">
        <v>327.5</v>
      </c>
      <c r="E84" s="157">
        <v>3.0123000000000002</v>
      </c>
      <c r="F84" s="157">
        <v>170</v>
      </c>
      <c r="G84" s="157">
        <v>0</v>
      </c>
      <c r="H84" s="158">
        <v>173.01230000000001</v>
      </c>
      <c r="I84" s="130">
        <v>327.5</v>
      </c>
      <c r="J84" s="130">
        <v>809.48770000000002</v>
      </c>
    </row>
    <row r="85" spans="2:10" x14ac:dyDescent="0.25">
      <c r="B85" s="159" t="s">
        <v>107</v>
      </c>
      <c r="C85" s="160">
        <v>10842.316325</v>
      </c>
      <c r="D85" s="160">
        <v>2710.5790812499999</v>
      </c>
      <c r="E85" s="160">
        <v>2747.2924780000003</v>
      </c>
      <c r="F85" s="160">
        <v>3280.0274920000002</v>
      </c>
      <c r="G85" s="160">
        <v>2686.7234580000004</v>
      </c>
      <c r="H85" s="161">
        <v>8714.0434280000009</v>
      </c>
      <c r="I85" s="156">
        <v>23.855623249999553</v>
      </c>
      <c r="J85" s="156">
        <v>-582.30618425000102</v>
      </c>
    </row>
  </sheetData>
  <sheetProtection password="F843" sheet="1" objects="1" scenarios="1"/>
  <mergeCells count="1">
    <mergeCell ref="B1:E1"/>
  </mergeCells>
  <hyperlinks>
    <hyperlink ref="D39" location="_ftn1" display="_ftn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AV95"/>
  <sheetViews>
    <sheetView workbookViewId="0">
      <pane xSplit="2" ySplit="4" topLeftCell="S73" activePane="bottomRight" state="frozen"/>
      <selection pane="topRight" activeCell="C1" sqref="C1"/>
      <selection pane="bottomLeft" activeCell="A5" sqref="A5"/>
      <selection pane="bottomRight" activeCell="B1" sqref="B1"/>
    </sheetView>
  </sheetViews>
  <sheetFormatPr defaultRowHeight="15" x14ac:dyDescent="0.25"/>
  <cols>
    <col min="1" max="1" width="2.42578125" customWidth="1"/>
    <col min="2" max="2" width="31" customWidth="1"/>
    <col min="3" max="6" width="10.85546875" bestFit="1" customWidth="1"/>
    <col min="7" max="7" width="11.28515625" bestFit="1" customWidth="1"/>
    <col min="9" max="9" width="2.85546875" customWidth="1"/>
    <col min="10" max="10" width="31.85546875" customWidth="1"/>
    <col min="11" max="12" width="10.85546875" bestFit="1" customWidth="1"/>
    <col min="13" max="13" width="9.5703125" bestFit="1" customWidth="1"/>
    <col min="14" max="14" width="10.85546875" bestFit="1" customWidth="1"/>
    <col min="15" max="15" width="10" bestFit="1" customWidth="1"/>
    <col min="16" max="16" width="8.7109375" bestFit="1" customWidth="1"/>
    <col min="17" max="17" width="3" customWidth="1"/>
    <col min="18" max="18" width="30.42578125" customWidth="1"/>
    <col min="19" max="20" width="10.85546875" bestFit="1" customWidth="1"/>
    <col min="21" max="21" width="9.5703125" bestFit="1" customWidth="1"/>
    <col min="22" max="22" width="10.85546875" bestFit="1" customWidth="1"/>
    <col min="23" max="23" width="9.5703125" bestFit="1" customWidth="1"/>
    <col min="24" max="24" width="8.7109375" bestFit="1" customWidth="1"/>
    <col min="25" max="25" width="3.42578125" customWidth="1"/>
    <col min="26" max="26" width="30.28515625" customWidth="1"/>
    <col min="27" max="27" width="10.85546875" bestFit="1" customWidth="1"/>
    <col min="28" max="30" width="9.5703125" bestFit="1" customWidth="1"/>
    <col min="31" max="31" width="10" bestFit="1" customWidth="1"/>
    <col min="32" max="32" width="8.7109375" bestFit="1" customWidth="1"/>
    <col min="33" max="33" width="3.140625" customWidth="1"/>
    <col min="34" max="34" width="31.42578125" customWidth="1"/>
    <col min="35" max="36" width="9.5703125" bestFit="1" customWidth="1"/>
    <col min="37" max="37" width="8.7109375" bestFit="1" customWidth="1"/>
    <col min="38" max="38" width="9.5703125" bestFit="1" customWidth="1"/>
    <col min="40" max="40" width="8.7109375" bestFit="1" customWidth="1"/>
    <col min="41" max="41" width="3.7109375" customWidth="1"/>
    <col min="42" max="42" width="30.42578125" customWidth="1"/>
    <col min="43" max="43" width="11.7109375" bestFit="1" customWidth="1"/>
    <col min="44" max="47" width="10.85546875" bestFit="1" customWidth="1"/>
    <col min="48" max="48" width="8.5703125" style="162" customWidth="1"/>
  </cols>
  <sheetData>
    <row r="1" spans="2:48" ht="23.25" customHeight="1" x14ac:dyDescent="0.3">
      <c r="B1" s="42" t="s">
        <v>292</v>
      </c>
    </row>
    <row r="2" spans="2:48" ht="7.5" customHeight="1" x14ac:dyDescent="0.25"/>
    <row r="3" spans="2:48" x14ac:dyDescent="0.25">
      <c r="B3" s="11" t="s">
        <v>293</v>
      </c>
      <c r="J3" s="11" t="s">
        <v>294</v>
      </c>
      <c r="R3" s="11" t="s">
        <v>295</v>
      </c>
      <c r="X3" s="43"/>
      <c r="Z3" s="11" t="s">
        <v>296</v>
      </c>
      <c r="AF3" s="43"/>
      <c r="AH3" s="11" t="s">
        <v>297</v>
      </c>
      <c r="AP3" s="11" t="s">
        <v>298</v>
      </c>
    </row>
    <row r="4" spans="2:48" ht="34.5" x14ac:dyDescent="0.25">
      <c r="B4" s="163" t="s">
        <v>115</v>
      </c>
      <c r="C4" s="164" t="s">
        <v>116</v>
      </c>
      <c r="D4" s="164" t="s">
        <v>299</v>
      </c>
      <c r="E4" s="164" t="s">
        <v>300</v>
      </c>
      <c r="F4" s="164" t="s">
        <v>301</v>
      </c>
      <c r="G4" s="164" t="s">
        <v>302</v>
      </c>
      <c r="H4" s="165" t="s">
        <v>303</v>
      </c>
      <c r="J4" s="163" t="s">
        <v>115</v>
      </c>
      <c r="K4" s="164" t="s">
        <v>116</v>
      </c>
      <c r="L4" s="164" t="s">
        <v>299</v>
      </c>
      <c r="M4" s="164" t="s">
        <v>300</v>
      </c>
      <c r="N4" s="164" t="s">
        <v>301</v>
      </c>
      <c r="O4" s="164" t="s">
        <v>302</v>
      </c>
      <c r="P4" s="165" t="s">
        <v>303</v>
      </c>
      <c r="R4" s="163" t="s">
        <v>115</v>
      </c>
      <c r="S4" s="164" t="s">
        <v>116</v>
      </c>
      <c r="T4" s="164" t="s">
        <v>299</v>
      </c>
      <c r="U4" s="164" t="s">
        <v>300</v>
      </c>
      <c r="V4" s="164" t="s">
        <v>301</v>
      </c>
      <c r="W4" s="164" t="s">
        <v>302</v>
      </c>
      <c r="X4" s="165" t="s">
        <v>303</v>
      </c>
      <c r="Z4" s="163" t="s">
        <v>115</v>
      </c>
      <c r="AA4" s="164" t="s">
        <v>116</v>
      </c>
      <c r="AB4" s="164" t="s">
        <v>299</v>
      </c>
      <c r="AC4" s="164" t="s">
        <v>300</v>
      </c>
      <c r="AD4" s="164" t="s">
        <v>301</v>
      </c>
      <c r="AE4" s="164" t="s">
        <v>302</v>
      </c>
      <c r="AF4" s="165" t="s">
        <v>303</v>
      </c>
      <c r="AH4" s="163" t="s">
        <v>115</v>
      </c>
      <c r="AI4" s="164" t="s">
        <v>116</v>
      </c>
      <c r="AJ4" s="164" t="s">
        <v>299</v>
      </c>
      <c r="AK4" s="164" t="s">
        <v>300</v>
      </c>
      <c r="AL4" s="164" t="s">
        <v>301</v>
      </c>
      <c r="AM4" s="164" t="s">
        <v>302</v>
      </c>
      <c r="AN4" s="165" t="s">
        <v>303</v>
      </c>
      <c r="AP4" s="163" t="s">
        <v>115</v>
      </c>
      <c r="AQ4" s="164" t="s">
        <v>116</v>
      </c>
      <c r="AR4" s="164" t="s">
        <v>299</v>
      </c>
      <c r="AS4" s="164" t="s">
        <v>300</v>
      </c>
      <c r="AT4" s="164" t="s">
        <v>301</v>
      </c>
      <c r="AU4" s="164" t="s">
        <v>302</v>
      </c>
      <c r="AV4" s="165" t="s">
        <v>304</v>
      </c>
    </row>
    <row r="5" spans="2:48" x14ac:dyDescent="0.25">
      <c r="B5" s="166" t="s">
        <v>95</v>
      </c>
      <c r="C5" s="166">
        <v>90867290</v>
      </c>
      <c r="D5" s="166">
        <v>68150467.5</v>
      </c>
      <c r="E5" s="166">
        <v>29571786</v>
      </c>
      <c r="F5" s="166">
        <v>98533610</v>
      </c>
      <c r="G5" s="166">
        <v>-30383142.5</v>
      </c>
      <c r="H5" s="167">
        <v>-0.44582441785890903</v>
      </c>
      <c r="J5" s="166" t="s">
        <v>95</v>
      </c>
      <c r="K5" s="166">
        <v>161749502</v>
      </c>
      <c r="L5" s="166">
        <v>121312126.5</v>
      </c>
      <c r="M5" s="166">
        <v>38592282</v>
      </c>
      <c r="N5" s="166">
        <v>116788010</v>
      </c>
      <c r="O5" s="166">
        <v>4524116.5</v>
      </c>
      <c r="P5" s="167">
        <v>3.7293192614177774E-2</v>
      </c>
      <c r="R5" s="166" t="s">
        <v>95</v>
      </c>
      <c r="S5" s="166">
        <v>0</v>
      </c>
      <c r="T5" s="166">
        <v>0</v>
      </c>
      <c r="U5" s="166">
        <v>0</v>
      </c>
      <c r="V5" s="166">
        <v>0</v>
      </c>
      <c r="W5" s="166">
        <v>0</v>
      </c>
      <c r="X5" s="167" t="s">
        <v>120</v>
      </c>
      <c r="Z5" s="166" t="s">
        <v>95</v>
      </c>
      <c r="AA5" s="166">
        <v>5000000</v>
      </c>
      <c r="AB5" s="166">
        <v>3750000</v>
      </c>
      <c r="AC5" s="166">
        <v>1872313</v>
      </c>
      <c r="AD5" s="166">
        <v>1872313</v>
      </c>
      <c r="AE5" s="166">
        <v>1877687</v>
      </c>
      <c r="AF5" s="167">
        <v>0.50071653333333332</v>
      </c>
      <c r="AH5" s="166" t="s">
        <v>95</v>
      </c>
      <c r="AI5" s="166">
        <v>0</v>
      </c>
      <c r="AJ5" s="166">
        <v>0</v>
      </c>
      <c r="AK5" s="166">
        <v>0</v>
      </c>
      <c r="AL5" s="166">
        <v>0</v>
      </c>
      <c r="AM5" s="166">
        <v>0</v>
      </c>
      <c r="AN5" s="167" t="s">
        <v>120</v>
      </c>
      <c r="AP5" s="166" t="s">
        <v>95</v>
      </c>
      <c r="AQ5" s="166">
        <f>SUM(AQ6:AQ12)</f>
        <v>257616792</v>
      </c>
      <c r="AR5" s="166">
        <f t="shared" ref="AR5:AT5" si="0">SUM(AR6:AR12)</f>
        <v>193212594</v>
      </c>
      <c r="AS5" s="166">
        <f t="shared" si="0"/>
        <v>70036381</v>
      </c>
      <c r="AT5" s="166">
        <f t="shared" si="0"/>
        <v>217193933</v>
      </c>
      <c r="AU5" s="166">
        <f>AR5-AT5</f>
        <v>-23981339</v>
      </c>
      <c r="AV5" s="167">
        <f t="shared" ref="AV5:AV68" si="1">IF(AR5=0,"No Budget",AU5/AR5)</f>
        <v>-0.12411892259983839</v>
      </c>
    </row>
    <row r="6" spans="2:48" x14ac:dyDescent="0.25">
      <c r="B6" s="168" t="s">
        <v>121</v>
      </c>
      <c r="C6" s="168">
        <v>7865251</v>
      </c>
      <c r="D6" s="168">
        <v>5898938.25</v>
      </c>
      <c r="E6" s="168">
        <v>1079931</v>
      </c>
      <c r="F6" s="168">
        <v>3631046</v>
      </c>
      <c r="G6" s="168">
        <v>2267892.25</v>
      </c>
      <c r="H6" s="169">
        <v>0.38445770304512</v>
      </c>
      <c r="J6" s="168" t="s">
        <v>121</v>
      </c>
      <c r="K6" s="168">
        <v>6226935</v>
      </c>
      <c r="L6" s="168">
        <v>4670201.25</v>
      </c>
      <c r="M6" s="168">
        <v>948582</v>
      </c>
      <c r="N6" s="168">
        <v>2712176</v>
      </c>
      <c r="O6" s="168">
        <v>1958025.25</v>
      </c>
      <c r="P6" s="169">
        <v>0.41925928780906391</v>
      </c>
      <c r="R6" s="168" t="s">
        <v>121</v>
      </c>
      <c r="S6" s="168">
        <v>0</v>
      </c>
      <c r="T6" s="168">
        <v>0</v>
      </c>
      <c r="U6" s="168">
        <v>0</v>
      </c>
      <c r="V6" s="168">
        <v>0</v>
      </c>
      <c r="W6" s="168">
        <v>0</v>
      </c>
      <c r="X6" s="169" t="s">
        <v>120</v>
      </c>
      <c r="Z6" s="168" t="s">
        <v>121</v>
      </c>
      <c r="AA6" s="168">
        <v>2000000</v>
      </c>
      <c r="AB6" s="168">
        <v>1500000</v>
      </c>
      <c r="AC6" s="168">
        <v>0</v>
      </c>
      <c r="AD6" s="168">
        <v>0</v>
      </c>
      <c r="AE6" s="168">
        <v>1500000</v>
      </c>
      <c r="AF6" s="169">
        <v>1</v>
      </c>
      <c r="AH6" s="168" t="s">
        <v>121</v>
      </c>
      <c r="AI6" s="168">
        <v>0</v>
      </c>
      <c r="AJ6" s="168">
        <v>0</v>
      </c>
      <c r="AK6" s="168">
        <v>0</v>
      </c>
      <c r="AL6" s="168">
        <v>0</v>
      </c>
      <c r="AM6" s="168">
        <v>0</v>
      </c>
      <c r="AN6" s="169" t="s">
        <v>120</v>
      </c>
      <c r="AP6" s="168" t="s">
        <v>121</v>
      </c>
      <c r="AQ6" s="168">
        <f>C6+K6+S6+AA6+AI6</f>
        <v>16092186</v>
      </c>
      <c r="AR6" s="168">
        <f t="shared" ref="AR6:AT12" si="2">D6+L6+T6+AB6+AJ6</f>
        <v>12069139.5</v>
      </c>
      <c r="AS6" s="168">
        <f t="shared" si="2"/>
        <v>2028513</v>
      </c>
      <c r="AT6" s="168">
        <f t="shared" si="2"/>
        <v>6343222</v>
      </c>
      <c r="AU6" s="168">
        <f t="shared" ref="AU6:AU69" si="3">AR6-AT6</f>
        <v>5725917.5</v>
      </c>
      <c r="AV6" s="169">
        <f t="shared" si="1"/>
        <v>0.47442632509136212</v>
      </c>
    </row>
    <row r="7" spans="2:48" x14ac:dyDescent="0.25">
      <c r="B7" s="168" t="s">
        <v>122</v>
      </c>
      <c r="C7" s="168">
        <v>16293513</v>
      </c>
      <c r="D7" s="168">
        <v>12220134.75</v>
      </c>
      <c r="E7" s="168">
        <v>1328664</v>
      </c>
      <c r="F7" s="168">
        <v>4594601</v>
      </c>
      <c r="G7" s="168">
        <v>7625533.75</v>
      </c>
      <c r="H7" s="169">
        <v>0.62401388413495196</v>
      </c>
      <c r="J7" s="168" t="s">
        <v>122</v>
      </c>
      <c r="K7" s="168">
        <v>16720909</v>
      </c>
      <c r="L7" s="168">
        <v>12540681.75</v>
      </c>
      <c r="M7" s="168">
        <v>1000000</v>
      </c>
      <c r="N7" s="168">
        <v>2820000</v>
      </c>
      <c r="O7" s="168">
        <v>9720681.75</v>
      </c>
      <c r="P7" s="169">
        <v>0.77513184241359123</v>
      </c>
      <c r="R7" s="168" t="s">
        <v>122</v>
      </c>
      <c r="S7" s="168">
        <v>0</v>
      </c>
      <c r="T7" s="168">
        <v>0</v>
      </c>
      <c r="U7" s="168">
        <v>0</v>
      </c>
      <c r="V7" s="168">
        <v>0</v>
      </c>
      <c r="W7" s="168">
        <v>0</v>
      </c>
      <c r="X7" s="169" t="s">
        <v>120</v>
      </c>
      <c r="Z7" s="168" t="s">
        <v>122</v>
      </c>
      <c r="AA7" s="168">
        <v>3000000</v>
      </c>
      <c r="AB7" s="168">
        <v>2250000</v>
      </c>
      <c r="AC7" s="168">
        <v>0</v>
      </c>
      <c r="AD7" s="168">
        <v>0</v>
      </c>
      <c r="AE7" s="168">
        <v>2250000</v>
      </c>
      <c r="AF7" s="169">
        <v>1</v>
      </c>
      <c r="AH7" s="168" t="s">
        <v>122</v>
      </c>
      <c r="AI7" s="168">
        <v>0</v>
      </c>
      <c r="AJ7" s="168">
        <v>0</v>
      </c>
      <c r="AK7" s="168">
        <v>0</v>
      </c>
      <c r="AL7" s="168">
        <v>0</v>
      </c>
      <c r="AM7" s="168">
        <v>0</v>
      </c>
      <c r="AN7" s="169" t="s">
        <v>120</v>
      </c>
      <c r="AP7" s="168" t="s">
        <v>122</v>
      </c>
      <c r="AQ7" s="168">
        <f t="shared" ref="AQ7:AQ12" si="4">C7+K7+S7+AA7+AI7</f>
        <v>36014422</v>
      </c>
      <c r="AR7" s="168">
        <f t="shared" si="2"/>
        <v>27010816.5</v>
      </c>
      <c r="AS7" s="168">
        <f t="shared" si="2"/>
        <v>2328664</v>
      </c>
      <c r="AT7" s="168">
        <f t="shared" si="2"/>
        <v>7414601</v>
      </c>
      <c r="AU7" s="168">
        <f t="shared" si="3"/>
        <v>19596215.5</v>
      </c>
      <c r="AV7" s="169">
        <f t="shared" si="1"/>
        <v>0.72549511785399012</v>
      </c>
    </row>
    <row r="8" spans="2:48" x14ac:dyDescent="0.25">
      <c r="B8" s="168" t="s">
        <v>123</v>
      </c>
      <c r="C8" s="168">
        <v>55173608</v>
      </c>
      <c r="D8" s="168">
        <v>41380206</v>
      </c>
      <c r="E8" s="168">
        <v>25836196</v>
      </c>
      <c r="F8" s="168">
        <v>85405796</v>
      </c>
      <c r="G8" s="168">
        <v>-44025590</v>
      </c>
      <c r="H8" s="169">
        <v>-1.0639287295959812</v>
      </c>
      <c r="J8" s="168" t="s">
        <v>123</v>
      </c>
      <c r="K8" s="168">
        <v>87925132</v>
      </c>
      <c r="L8" s="168">
        <v>65943849</v>
      </c>
      <c r="M8" s="168">
        <v>35593324</v>
      </c>
      <c r="N8" s="168">
        <v>109666074</v>
      </c>
      <c r="O8" s="168">
        <v>-43722225</v>
      </c>
      <c r="P8" s="169">
        <v>-0.6630220356109332</v>
      </c>
      <c r="R8" s="168" t="s">
        <v>123</v>
      </c>
      <c r="S8" s="168">
        <v>0</v>
      </c>
      <c r="T8" s="168">
        <v>0</v>
      </c>
      <c r="U8" s="168">
        <v>0</v>
      </c>
      <c r="V8" s="168">
        <v>0</v>
      </c>
      <c r="W8" s="168">
        <v>0</v>
      </c>
      <c r="X8" s="169" t="s">
        <v>120</v>
      </c>
      <c r="Z8" s="168" t="s">
        <v>123</v>
      </c>
      <c r="AA8" s="168">
        <v>0</v>
      </c>
      <c r="AB8" s="168">
        <v>0</v>
      </c>
      <c r="AC8" s="168">
        <v>1872313</v>
      </c>
      <c r="AD8" s="168">
        <v>1872313</v>
      </c>
      <c r="AE8" s="168">
        <v>-1872313</v>
      </c>
      <c r="AF8" s="169" t="s">
        <v>120</v>
      </c>
      <c r="AH8" s="168" t="s">
        <v>123</v>
      </c>
      <c r="AI8" s="168">
        <v>0</v>
      </c>
      <c r="AJ8" s="168">
        <v>0</v>
      </c>
      <c r="AK8" s="168">
        <v>0</v>
      </c>
      <c r="AL8" s="168">
        <v>0</v>
      </c>
      <c r="AM8" s="168">
        <v>0</v>
      </c>
      <c r="AN8" s="169" t="s">
        <v>120</v>
      </c>
      <c r="AP8" s="168" t="s">
        <v>123</v>
      </c>
      <c r="AQ8" s="168">
        <f t="shared" si="4"/>
        <v>143098740</v>
      </c>
      <c r="AR8" s="168">
        <f t="shared" si="2"/>
        <v>107324055</v>
      </c>
      <c r="AS8" s="168">
        <f t="shared" si="2"/>
        <v>63301833</v>
      </c>
      <c r="AT8" s="168">
        <f t="shared" si="2"/>
        <v>196944183</v>
      </c>
      <c r="AU8" s="168">
        <f t="shared" si="3"/>
        <v>-89620128</v>
      </c>
      <c r="AV8" s="169">
        <f t="shared" si="1"/>
        <v>-0.83504232112735588</v>
      </c>
    </row>
    <row r="9" spans="2:48" x14ac:dyDescent="0.25">
      <c r="B9" s="168" t="s">
        <v>124</v>
      </c>
      <c r="C9" s="168">
        <v>754166</v>
      </c>
      <c r="D9" s="168">
        <v>565624.5</v>
      </c>
      <c r="E9" s="168">
        <v>109858</v>
      </c>
      <c r="F9" s="168">
        <v>499869</v>
      </c>
      <c r="G9" s="168">
        <v>65755.5</v>
      </c>
      <c r="H9" s="169">
        <v>0.11625292044457056</v>
      </c>
      <c r="J9" s="168" t="s">
        <v>124</v>
      </c>
      <c r="K9" s="168">
        <v>1205675</v>
      </c>
      <c r="L9" s="168">
        <v>904256.25</v>
      </c>
      <c r="M9" s="168">
        <v>380295</v>
      </c>
      <c r="N9" s="168">
        <v>724890</v>
      </c>
      <c r="O9" s="168">
        <v>179366.25</v>
      </c>
      <c r="P9" s="169">
        <v>0.19835776639641695</v>
      </c>
      <c r="R9" s="168" t="s">
        <v>124</v>
      </c>
      <c r="S9" s="168">
        <v>0</v>
      </c>
      <c r="T9" s="168">
        <v>0</v>
      </c>
      <c r="U9" s="168">
        <v>0</v>
      </c>
      <c r="V9" s="168">
        <v>0</v>
      </c>
      <c r="W9" s="168">
        <v>0</v>
      </c>
      <c r="X9" s="169" t="s">
        <v>120</v>
      </c>
      <c r="Z9" s="168" t="s">
        <v>124</v>
      </c>
      <c r="AA9" s="168">
        <v>0</v>
      </c>
      <c r="AB9" s="168">
        <v>0</v>
      </c>
      <c r="AC9" s="168">
        <v>0</v>
      </c>
      <c r="AD9" s="168">
        <v>0</v>
      </c>
      <c r="AE9" s="168">
        <v>0</v>
      </c>
      <c r="AF9" s="169" t="s">
        <v>120</v>
      </c>
      <c r="AH9" s="168" t="s">
        <v>124</v>
      </c>
      <c r="AI9" s="168">
        <v>0</v>
      </c>
      <c r="AJ9" s="168">
        <v>0</v>
      </c>
      <c r="AK9" s="168">
        <v>0</v>
      </c>
      <c r="AL9" s="168">
        <v>0</v>
      </c>
      <c r="AM9" s="168">
        <v>0</v>
      </c>
      <c r="AN9" s="169" t="s">
        <v>120</v>
      </c>
      <c r="AP9" s="168" t="s">
        <v>124</v>
      </c>
      <c r="AQ9" s="168">
        <f t="shared" si="4"/>
        <v>1959841</v>
      </c>
      <c r="AR9" s="168">
        <f t="shared" si="2"/>
        <v>1469880.75</v>
      </c>
      <c r="AS9" s="168">
        <f t="shared" si="2"/>
        <v>490153</v>
      </c>
      <c r="AT9" s="168">
        <f t="shared" si="2"/>
        <v>1224759</v>
      </c>
      <c r="AU9" s="168">
        <f t="shared" si="3"/>
        <v>245121.75</v>
      </c>
      <c r="AV9" s="169">
        <f t="shared" si="1"/>
        <v>0.16676301802033941</v>
      </c>
    </row>
    <row r="10" spans="2:48" x14ac:dyDescent="0.25">
      <c r="B10" s="168" t="s">
        <v>125</v>
      </c>
      <c r="C10" s="168">
        <v>8735351</v>
      </c>
      <c r="D10" s="168">
        <v>6551513.25</v>
      </c>
      <c r="E10" s="168">
        <v>727018</v>
      </c>
      <c r="F10" s="168">
        <v>3300885</v>
      </c>
      <c r="G10" s="168">
        <v>3250628.25</v>
      </c>
      <c r="H10" s="169">
        <v>0.49616449298946314</v>
      </c>
      <c r="J10" s="168" t="s">
        <v>125</v>
      </c>
      <c r="K10" s="168">
        <v>47824513</v>
      </c>
      <c r="L10" s="168">
        <v>35868384.75</v>
      </c>
      <c r="M10" s="168">
        <v>404216</v>
      </c>
      <c r="N10" s="168">
        <v>542381</v>
      </c>
      <c r="O10" s="168">
        <v>35326003.75</v>
      </c>
      <c r="P10" s="169">
        <v>0.9848785775055009</v>
      </c>
      <c r="R10" s="168" t="s">
        <v>125</v>
      </c>
      <c r="S10" s="168">
        <v>0</v>
      </c>
      <c r="T10" s="168">
        <v>0</v>
      </c>
      <c r="U10" s="168">
        <v>0</v>
      </c>
      <c r="V10" s="168">
        <v>0</v>
      </c>
      <c r="W10" s="168">
        <v>0</v>
      </c>
      <c r="X10" s="169" t="s">
        <v>120</v>
      </c>
      <c r="Z10" s="168" t="s">
        <v>125</v>
      </c>
      <c r="AA10" s="168">
        <v>0</v>
      </c>
      <c r="AB10" s="168">
        <v>0</v>
      </c>
      <c r="AC10" s="168">
        <v>0</v>
      </c>
      <c r="AD10" s="168">
        <v>0</v>
      </c>
      <c r="AE10" s="168">
        <v>0</v>
      </c>
      <c r="AF10" s="169" t="s">
        <v>120</v>
      </c>
      <c r="AH10" s="168" t="s">
        <v>125</v>
      </c>
      <c r="AI10" s="168">
        <v>0</v>
      </c>
      <c r="AJ10" s="168">
        <v>0</v>
      </c>
      <c r="AK10" s="168">
        <v>0</v>
      </c>
      <c r="AL10" s="168">
        <v>0</v>
      </c>
      <c r="AM10" s="168">
        <v>0</v>
      </c>
      <c r="AN10" s="169" t="s">
        <v>120</v>
      </c>
      <c r="AP10" s="168" t="s">
        <v>125</v>
      </c>
      <c r="AQ10" s="168">
        <f t="shared" si="4"/>
        <v>56559864</v>
      </c>
      <c r="AR10" s="168">
        <f t="shared" si="2"/>
        <v>42419898</v>
      </c>
      <c r="AS10" s="168">
        <f t="shared" si="2"/>
        <v>1131234</v>
      </c>
      <c r="AT10" s="168">
        <f t="shared" si="2"/>
        <v>3843266</v>
      </c>
      <c r="AU10" s="168">
        <f t="shared" si="3"/>
        <v>38576632</v>
      </c>
      <c r="AV10" s="169">
        <f t="shared" si="1"/>
        <v>0.90939945211560858</v>
      </c>
    </row>
    <row r="11" spans="2:48" x14ac:dyDescent="0.25">
      <c r="B11" s="168" t="s">
        <v>126</v>
      </c>
      <c r="C11" s="168">
        <v>504400</v>
      </c>
      <c r="D11" s="168">
        <v>378300</v>
      </c>
      <c r="E11" s="168">
        <v>0</v>
      </c>
      <c r="F11" s="168">
        <v>0</v>
      </c>
      <c r="G11" s="168">
        <v>378300</v>
      </c>
      <c r="H11" s="169">
        <v>1</v>
      </c>
      <c r="J11" s="168" t="s">
        <v>126</v>
      </c>
      <c r="K11" s="168">
        <v>484999</v>
      </c>
      <c r="L11" s="168">
        <v>363749.25</v>
      </c>
      <c r="M11" s="168">
        <v>0</v>
      </c>
      <c r="N11" s="168">
        <v>0</v>
      </c>
      <c r="O11" s="168">
        <v>363749.25</v>
      </c>
      <c r="P11" s="169">
        <v>1</v>
      </c>
      <c r="R11" s="168" t="s">
        <v>126</v>
      </c>
      <c r="S11" s="168">
        <v>0</v>
      </c>
      <c r="T11" s="168">
        <v>0</v>
      </c>
      <c r="U11" s="168">
        <v>0</v>
      </c>
      <c r="V11" s="168">
        <v>0</v>
      </c>
      <c r="W11" s="168">
        <v>0</v>
      </c>
      <c r="X11" s="169" t="s">
        <v>120</v>
      </c>
      <c r="Z11" s="168" t="s">
        <v>126</v>
      </c>
      <c r="AA11" s="168">
        <v>0</v>
      </c>
      <c r="AB11" s="168">
        <v>0</v>
      </c>
      <c r="AC11" s="168">
        <v>0</v>
      </c>
      <c r="AD11" s="168">
        <v>0</v>
      </c>
      <c r="AE11" s="168">
        <v>0</v>
      </c>
      <c r="AF11" s="169" t="s">
        <v>120</v>
      </c>
      <c r="AH11" s="168" t="s">
        <v>126</v>
      </c>
      <c r="AI11" s="168">
        <v>0</v>
      </c>
      <c r="AJ11" s="168">
        <v>0</v>
      </c>
      <c r="AK11" s="168">
        <v>0</v>
      </c>
      <c r="AL11" s="168">
        <v>0</v>
      </c>
      <c r="AM11" s="168">
        <v>0</v>
      </c>
      <c r="AN11" s="169" t="s">
        <v>120</v>
      </c>
      <c r="AP11" s="168" t="s">
        <v>126</v>
      </c>
      <c r="AQ11" s="168">
        <f t="shared" si="4"/>
        <v>989399</v>
      </c>
      <c r="AR11" s="168">
        <f t="shared" si="2"/>
        <v>742049.25</v>
      </c>
      <c r="AS11" s="168">
        <f t="shared" si="2"/>
        <v>0</v>
      </c>
      <c r="AT11" s="168">
        <f t="shared" si="2"/>
        <v>0</v>
      </c>
      <c r="AU11" s="168">
        <f t="shared" si="3"/>
        <v>742049.25</v>
      </c>
      <c r="AV11" s="169">
        <f t="shared" si="1"/>
        <v>1</v>
      </c>
    </row>
    <row r="12" spans="2:48" x14ac:dyDescent="0.25">
      <c r="B12" s="168" t="s">
        <v>127</v>
      </c>
      <c r="C12" s="168">
        <v>1541001</v>
      </c>
      <c r="D12" s="168">
        <v>1155750.75</v>
      </c>
      <c r="E12" s="168">
        <v>490119</v>
      </c>
      <c r="F12" s="168">
        <v>1101413</v>
      </c>
      <c r="G12" s="168">
        <v>54337.75</v>
      </c>
      <c r="H12" s="169">
        <v>4.7015111173408279E-2</v>
      </c>
      <c r="J12" s="168" t="s">
        <v>127</v>
      </c>
      <c r="K12" s="168">
        <v>1361339</v>
      </c>
      <c r="L12" s="168">
        <v>1021004.25</v>
      </c>
      <c r="M12" s="168">
        <v>265865</v>
      </c>
      <c r="N12" s="168">
        <v>322489</v>
      </c>
      <c r="O12" s="168">
        <v>698515.25</v>
      </c>
      <c r="P12" s="169">
        <v>0.6841452912659276</v>
      </c>
      <c r="R12" s="168" t="s">
        <v>127</v>
      </c>
      <c r="S12" s="168">
        <v>0</v>
      </c>
      <c r="T12" s="168">
        <v>0</v>
      </c>
      <c r="U12" s="168">
        <v>0</v>
      </c>
      <c r="V12" s="168">
        <v>0</v>
      </c>
      <c r="W12" s="168">
        <v>0</v>
      </c>
      <c r="X12" s="169" t="s">
        <v>120</v>
      </c>
      <c r="Z12" s="168" t="s">
        <v>127</v>
      </c>
      <c r="AA12" s="168">
        <v>0</v>
      </c>
      <c r="AB12" s="168">
        <v>0</v>
      </c>
      <c r="AC12" s="168">
        <v>0</v>
      </c>
      <c r="AD12" s="168">
        <v>0</v>
      </c>
      <c r="AE12" s="168">
        <v>0</v>
      </c>
      <c r="AF12" s="169" t="s">
        <v>120</v>
      </c>
      <c r="AH12" s="168" t="s">
        <v>127</v>
      </c>
      <c r="AI12" s="168">
        <v>0</v>
      </c>
      <c r="AJ12" s="168">
        <v>0</v>
      </c>
      <c r="AK12" s="168">
        <v>0</v>
      </c>
      <c r="AL12" s="168">
        <v>0</v>
      </c>
      <c r="AM12" s="168">
        <v>0</v>
      </c>
      <c r="AN12" s="169" t="s">
        <v>120</v>
      </c>
      <c r="AP12" s="168" t="s">
        <v>127</v>
      </c>
      <c r="AQ12" s="168">
        <f t="shared" si="4"/>
        <v>2902340</v>
      </c>
      <c r="AR12" s="168">
        <f t="shared" si="2"/>
        <v>2176755</v>
      </c>
      <c r="AS12" s="168">
        <f t="shared" si="2"/>
        <v>755984</v>
      </c>
      <c r="AT12" s="168">
        <f t="shared" si="2"/>
        <v>1423902</v>
      </c>
      <c r="AU12" s="168">
        <f t="shared" si="3"/>
        <v>752853</v>
      </c>
      <c r="AV12" s="169">
        <f t="shared" si="1"/>
        <v>0.34586023691228457</v>
      </c>
    </row>
    <row r="13" spans="2:48" x14ac:dyDescent="0.25">
      <c r="B13" s="166" t="s">
        <v>96</v>
      </c>
      <c r="C13" s="166">
        <v>95374797</v>
      </c>
      <c r="D13" s="166">
        <v>71531097.75</v>
      </c>
      <c r="E13" s="166">
        <v>17610004</v>
      </c>
      <c r="F13" s="166">
        <v>64239801</v>
      </c>
      <c r="G13" s="166">
        <v>7291296.75</v>
      </c>
      <c r="H13" s="167">
        <v>0.10193184474091201</v>
      </c>
      <c r="J13" s="166" t="s">
        <v>96</v>
      </c>
      <c r="K13" s="166">
        <v>133527913</v>
      </c>
      <c r="L13" s="166">
        <v>100145934.75</v>
      </c>
      <c r="M13" s="166">
        <v>19155143</v>
      </c>
      <c r="N13" s="166">
        <v>33308687</v>
      </c>
      <c r="O13" s="166">
        <v>66837247.75</v>
      </c>
      <c r="P13" s="167">
        <v>0.66739851115124771</v>
      </c>
      <c r="R13" s="166" t="s">
        <v>96</v>
      </c>
      <c r="S13" s="166">
        <v>26837580</v>
      </c>
      <c r="T13" s="166">
        <v>20128185</v>
      </c>
      <c r="U13" s="166">
        <v>6152785</v>
      </c>
      <c r="V13" s="166">
        <v>20470016</v>
      </c>
      <c r="W13" s="166">
        <v>-341831</v>
      </c>
      <c r="X13" s="167">
        <v>-1.6982703606907429E-2</v>
      </c>
      <c r="Z13" s="166" t="s">
        <v>96</v>
      </c>
      <c r="AA13" s="166">
        <v>62000000</v>
      </c>
      <c r="AB13" s="166">
        <v>46500000</v>
      </c>
      <c r="AC13" s="166">
        <v>20112304</v>
      </c>
      <c r="AD13" s="166">
        <v>20112304</v>
      </c>
      <c r="AE13" s="166">
        <v>26387696</v>
      </c>
      <c r="AF13" s="167">
        <v>0.56747733333333328</v>
      </c>
      <c r="AH13" s="166" t="s">
        <v>96</v>
      </c>
      <c r="AI13" s="166">
        <v>0</v>
      </c>
      <c r="AJ13" s="166">
        <v>0</v>
      </c>
      <c r="AK13" s="166">
        <v>17200620</v>
      </c>
      <c r="AL13" s="166">
        <v>91255832</v>
      </c>
      <c r="AM13" s="166">
        <v>-91255832</v>
      </c>
      <c r="AN13" s="167" t="s">
        <v>120</v>
      </c>
      <c r="AP13" s="166" t="s">
        <v>96</v>
      </c>
      <c r="AQ13" s="166">
        <f>SUM(AQ14:AQ25)</f>
        <v>317740290</v>
      </c>
      <c r="AR13" s="166">
        <f t="shared" ref="AR13:AT13" si="5">SUM(AR14:AR25)</f>
        <v>238305217.5</v>
      </c>
      <c r="AS13" s="166">
        <f t="shared" si="5"/>
        <v>80230856</v>
      </c>
      <c r="AT13" s="166">
        <f t="shared" si="5"/>
        <v>229386640</v>
      </c>
      <c r="AU13" s="166">
        <f t="shared" si="3"/>
        <v>8918577.5</v>
      </c>
      <c r="AV13" s="167">
        <f t="shared" si="1"/>
        <v>3.7425019869739111E-2</v>
      </c>
    </row>
    <row r="14" spans="2:48" x14ac:dyDescent="0.25">
      <c r="B14" s="168" t="s">
        <v>128</v>
      </c>
      <c r="C14" s="168">
        <v>2787243</v>
      </c>
      <c r="D14" s="168">
        <v>2090432.25</v>
      </c>
      <c r="E14" s="168">
        <v>1719271</v>
      </c>
      <c r="F14" s="168">
        <v>2668166</v>
      </c>
      <c r="G14" s="168">
        <v>-577733.75</v>
      </c>
      <c r="H14" s="169">
        <v>-0.27637047314018426</v>
      </c>
      <c r="J14" s="168" t="s">
        <v>128</v>
      </c>
      <c r="K14" s="168">
        <v>3372356</v>
      </c>
      <c r="L14" s="168">
        <v>2529267</v>
      </c>
      <c r="M14" s="168">
        <v>740918</v>
      </c>
      <c r="N14" s="168">
        <v>1295985</v>
      </c>
      <c r="O14" s="168">
        <v>1233282</v>
      </c>
      <c r="P14" s="169">
        <v>0.48760451150471656</v>
      </c>
      <c r="R14" s="168" t="s">
        <v>128</v>
      </c>
      <c r="S14" s="168">
        <v>0</v>
      </c>
      <c r="T14" s="168">
        <v>0</v>
      </c>
      <c r="U14" s="168">
        <v>0</v>
      </c>
      <c r="V14" s="168">
        <v>0</v>
      </c>
      <c r="W14" s="168">
        <v>0</v>
      </c>
      <c r="X14" s="169" t="s">
        <v>120</v>
      </c>
      <c r="Z14" s="168" t="s">
        <v>128</v>
      </c>
      <c r="AA14" s="168">
        <v>48000000</v>
      </c>
      <c r="AB14" s="168">
        <v>36000000</v>
      </c>
      <c r="AC14" s="168">
        <v>20112304</v>
      </c>
      <c r="AD14" s="168">
        <v>20112304</v>
      </c>
      <c r="AE14" s="168">
        <v>15887696</v>
      </c>
      <c r="AF14" s="169">
        <v>0.44132488888888888</v>
      </c>
      <c r="AH14" s="168" t="s">
        <v>128</v>
      </c>
      <c r="AI14" s="168">
        <v>0</v>
      </c>
      <c r="AJ14" s="168">
        <v>0</v>
      </c>
      <c r="AK14" s="168">
        <v>0</v>
      </c>
      <c r="AL14" s="168">
        <v>0</v>
      </c>
      <c r="AM14" s="168">
        <v>0</v>
      </c>
      <c r="AN14" s="169" t="s">
        <v>120</v>
      </c>
      <c r="AP14" s="168" t="s">
        <v>128</v>
      </c>
      <c r="AQ14" s="168">
        <f>C14+K14+S14+AA14+AI14</f>
        <v>54159599</v>
      </c>
      <c r="AR14" s="168">
        <f t="shared" ref="AR14:AT25" si="6">D14+L14+T14+AB14+AJ14</f>
        <v>40619699.25</v>
      </c>
      <c r="AS14" s="168">
        <f t="shared" si="6"/>
        <v>22572493</v>
      </c>
      <c r="AT14" s="168">
        <f t="shared" si="6"/>
        <v>24076455</v>
      </c>
      <c r="AU14" s="168">
        <f t="shared" si="3"/>
        <v>16543244.25</v>
      </c>
      <c r="AV14" s="169">
        <f t="shared" si="1"/>
        <v>0.4072714607802026</v>
      </c>
    </row>
    <row r="15" spans="2:48" x14ac:dyDescent="0.25">
      <c r="B15" s="168" t="s">
        <v>129</v>
      </c>
      <c r="C15" s="168">
        <v>14325201</v>
      </c>
      <c r="D15" s="168">
        <v>10743900.75</v>
      </c>
      <c r="E15" s="168">
        <v>296505</v>
      </c>
      <c r="F15" s="168">
        <v>8043451</v>
      </c>
      <c r="G15" s="168">
        <v>2700449.75</v>
      </c>
      <c r="H15" s="169">
        <v>0.25134723531395242</v>
      </c>
      <c r="J15" s="168" t="s">
        <v>129</v>
      </c>
      <c r="K15" s="168">
        <v>29491438</v>
      </c>
      <c r="L15" s="168">
        <v>22118578.5</v>
      </c>
      <c r="M15" s="168">
        <v>1478964</v>
      </c>
      <c r="N15" s="168">
        <v>4583255</v>
      </c>
      <c r="O15" s="168">
        <v>17535323.5</v>
      </c>
      <c r="P15" s="169">
        <v>0.79278709072556353</v>
      </c>
      <c r="R15" s="168" t="s">
        <v>129</v>
      </c>
      <c r="S15" s="168">
        <v>0</v>
      </c>
      <c r="T15" s="168">
        <v>0</v>
      </c>
      <c r="U15" s="168">
        <v>0</v>
      </c>
      <c r="V15" s="168">
        <v>0</v>
      </c>
      <c r="W15" s="168">
        <v>0</v>
      </c>
      <c r="X15" s="169" t="s">
        <v>120</v>
      </c>
      <c r="Z15" s="168" t="s">
        <v>129</v>
      </c>
      <c r="AA15" s="168">
        <v>0</v>
      </c>
      <c r="AB15" s="168">
        <v>0</v>
      </c>
      <c r="AC15" s="168">
        <v>0</v>
      </c>
      <c r="AD15" s="168">
        <v>0</v>
      </c>
      <c r="AE15" s="168">
        <v>0</v>
      </c>
      <c r="AF15" s="169" t="s">
        <v>120</v>
      </c>
      <c r="AH15" s="168" t="s">
        <v>129</v>
      </c>
      <c r="AI15" s="168">
        <v>0</v>
      </c>
      <c r="AJ15" s="168">
        <v>0</v>
      </c>
      <c r="AK15" s="168">
        <v>0</v>
      </c>
      <c r="AL15" s="168">
        <v>0</v>
      </c>
      <c r="AM15" s="168">
        <v>0</v>
      </c>
      <c r="AN15" s="169" t="s">
        <v>120</v>
      </c>
      <c r="AP15" s="168" t="s">
        <v>129</v>
      </c>
      <c r="AQ15" s="168">
        <f t="shared" ref="AQ15:AQ25" si="7">C15+K15+S15+AA15+AI15</f>
        <v>43816639</v>
      </c>
      <c r="AR15" s="168">
        <f t="shared" si="6"/>
        <v>32862479.25</v>
      </c>
      <c r="AS15" s="168">
        <f t="shared" si="6"/>
        <v>1775469</v>
      </c>
      <c r="AT15" s="168">
        <f t="shared" si="6"/>
        <v>12626706</v>
      </c>
      <c r="AU15" s="168">
        <f t="shared" si="3"/>
        <v>20235773.25</v>
      </c>
      <c r="AV15" s="169">
        <f t="shared" si="1"/>
        <v>0.61577135115269799</v>
      </c>
    </row>
    <row r="16" spans="2:48" x14ac:dyDescent="0.25">
      <c r="B16" s="170" t="s">
        <v>130</v>
      </c>
      <c r="C16" s="170">
        <v>3205649</v>
      </c>
      <c r="D16" s="168">
        <v>2404236.75</v>
      </c>
      <c r="E16" s="170">
        <v>2511339</v>
      </c>
      <c r="F16" s="170">
        <v>3607707</v>
      </c>
      <c r="G16" s="170">
        <v>-1203470.25</v>
      </c>
      <c r="H16" s="171">
        <v>-0.50056228863484431</v>
      </c>
      <c r="J16" s="170" t="s">
        <v>130</v>
      </c>
      <c r="K16" s="170">
        <v>2378159</v>
      </c>
      <c r="L16" s="168">
        <v>1783619.25</v>
      </c>
      <c r="M16" s="170">
        <v>523886</v>
      </c>
      <c r="N16" s="170">
        <v>838198</v>
      </c>
      <c r="O16" s="170">
        <v>945421.25</v>
      </c>
      <c r="P16" s="171">
        <v>0.53005777438206048</v>
      </c>
      <c r="R16" s="170" t="s">
        <v>130</v>
      </c>
      <c r="S16" s="170">
        <v>0</v>
      </c>
      <c r="T16" s="168">
        <v>0</v>
      </c>
      <c r="U16" s="170">
        <v>0</v>
      </c>
      <c r="V16" s="170">
        <v>0</v>
      </c>
      <c r="W16" s="170">
        <v>0</v>
      </c>
      <c r="X16" s="171" t="s">
        <v>120</v>
      </c>
      <c r="Z16" s="170" t="s">
        <v>130</v>
      </c>
      <c r="AA16" s="170">
        <v>0</v>
      </c>
      <c r="AB16" s="168">
        <v>0</v>
      </c>
      <c r="AC16" s="170">
        <v>0</v>
      </c>
      <c r="AD16" s="170">
        <v>0</v>
      </c>
      <c r="AE16" s="170">
        <v>0</v>
      </c>
      <c r="AF16" s="171" t="s">
        <v>120</v>
      </c>
      <c r="AH16" s="170" t="s">
        <v>130</v>
      </c>
      <c r="AI16" s="170">
        <v>0</v>
      </c>
      <c r="AJ16" s="168">
        <v>0</v>
      </c>
      <c r="AK16" s="170">
        <v>0</v>
      </c>
      <c r="AL16" s="170">
        <v>0</v>
      </c>
      <c r="AM16" s="170">
        <v>0</v>
      </c>
      <c r="AN16" s="171" t="s">
        <v>120</v>
      </c>
      <c r="AP16" s="170" t="s">
        <v>130</v>
      </c>
      <c r="AQ16" s="168">
        <f t="shared" si="7"/>
        <v>5583808</v>
      </c>
      <c r="AR16" s="168">
        <f t="shared" si="6"/>
        <v>4187856</v>
      </c>
      <c r="AS16" s="168">
        <f t="shared" si="6"/>
        <v>3035225</v>
      </c>
      <c r="AT16" s="168">
        <f t="shared" si="6"/>
        <v>4445905</v>
      </c>
      <c r="AU16" s="168">
        <f t="shared" si="3"/>
        <v>-258049</v>
      </c>
      <c r="AV16" s="169">
        <f t="shared" si="1"/>
        <v>-6.1618403307086012E-2</v>
      </c>
    </row>
    <row r="17" spans="2:48" x14ac:dyDescent="0.25">
      <c r="B17" s="168" t="s">
        <v>131</v>
      </c>
      <c r="C17" s="168">
        <v>7468291</v>
      </c>
      <c r="D17" s="168">
        <v>5601218.25</v>
      </c>
      <c r="E17" s="168">
        <v>3025699</v>
      </c>
      <c r="F17" s="168">
        <v>9024151</v>
      </c>
      <c r="G17" s="168">
        <v>-3422932.75</v>
      </c>
      <c r="H17" s="169">
        <v>-0.61110504844191704</v>
      </c>
      <c r="J17" s="168" t="s">
        <v>131</v>
      </c>
      <c r="K17" s="168">
        <v>8548243</v>
      </c>
      <c r="L17" s="168">
        <v>6411182.25</v>
      </c>
      <c r="M17" s="168">
        <v>8308910</v>
      </c>
      <c r="N17" s="168">
        <v>8308910</v>
      </c>
      <c r="O17" s="168">
        <v>-1897727.75</v>
      </c>
      <c r="P17" s="169">
        <v>-0.29600277702291178</v>
      </c>
      <c r="R17" s="168" t="s">
        <v>131</v>
      </c>
      <c r="S17" s="168">
        <v>2294290</v>
      </c>
      <c r="T17" s="168">
        <v>1720717.5</v>
      </c>
      <c r="U17" s="168">
        <v>0</v>
      </c>
      <c r="V17" s="168">
        <v>0</v>
      </c>
      <c r="W17" s="168">
        <v>1720717.5</v>
      </c>
      <c r="X17" s="169">
        <v>1</v>
      </c>
      <c r="Z17" s="168" t="s">
        <v>131</v>
      </c>
      <c r="AA17" s="168">
        <v>5000000</v>
      </c>
      <c r="AB17" s="168">
        <v>3750000</v>
      </c>
      <c r="AC17" s="168">
        <v>0</v>
      </c>
      <c r="AD17" s="168">
        <v>0</v>
      </c>
      <c r="AE17" s="168">
        <v>3750000</v>
      </c>
      <c r="AF17" s="169">
        <v>1</v>
      </c>
      <c r="AH17" s="168" t="s">
        <v>131</v>
      </c>
      <c r="AI17" s="168">
        <v>0</v>
      </c>
      <c r="AJ17" s="168">
        <v>0</v>
      </c>
      <c r="AK17" s="168">
        <v>0</v>
      </c>
      <c r="AL17" s="168">
        <v>0</v>
      </c>
      <c r="AM17" s="168">
        <v>0</v>
      </c>
      <c r="AN17" s="169" t="s">
        <v>120</v>
      </c>
      <c r="AP17" s="168" t="s">
        <v>131</v>
      </c>
      <c r="AQ17" s="168">
        <f t="shared" si="7"/>
        <v>23310824</v>
      </c>
      <c r="AR17" s="168">
        <f t="shared" si="6"/>
        <v>17483118</v>
      </c>
      <c r="AS17" s="168">
        <f t="shared" si="6"/>
        <v>11334609</v>
      </c>
      <c r="AT17" s="168">
        <f t="shared" si="6"/>
        <v>17333061</v>
      </c>
      <c r="AU17" s="168">
        <f t="shared" si="3"/>
        <v>150057</v>
      </c>
      <c r="AV17" s="169">
        <f t="shared" si="1"/>
        <v>8.5829655785655632E-3</v>
      </c>
    </row>
    <row r="18" spans="2:48" x14ac:dyDescent="0.25">
      <c r="B18" s="168" t="s">
        <v>132</v>
      </c>
      <c r="C18" s="168">
        <v>8726707</v>
      </c>
      <c r="D18" s="168">
        <v>6545030.25</v>
      </c>
      <c r="E18" s="168">
        <v>391493</v>
      </c>
      <c r="F18" s="168">
        <v>4453781</v>
      </c>
      <c r="G18" s="168">
        <v>2091249.25</v>
      </c>
      <c r="H18" s="169">
        <v>0.31951712522642656</v>
      </c>
      <c r="J18" s="168" t="s">
        <v>132</v>
      </c>
      <c r="K18" s="168">
        <v>6569839</v>
      </c>
      <c r="L18" s="168">
        <v>4927379.25</v>
      </c>
      <c r="M18" s="168">
        <v>639376</v>
      </c>
      <c r="N18" s="168">
        <v>1198350</v>
      </c>
      <c r="O18" s="168">
        <v>3729029.25</v>
      </c>
      <c r="P18" s="169">
        <v>0.75679769321592205</v>
      </c>
      <c r="R18" s="168" t="s">
        <v>132</v>
      </c>
      <c r="S18" s="168">
        <v>0</v>
      </c>
      <c r="T18" s="168">
        <v>0</v>
      </c>
      <c r="U18" s="168">
        <v>0</v>
      </c>
      <c r="V18" s="168">
        <v>0</v>
      </c>
      <c r="W18" s="168">
        <v>0</v>
      </c>
      <c r="X18" s="169" t="s">
        <v>120</v>
      </c>
      <c r="Z18" s="168" t="s">
        <v>132</v>
      </c>
      <c r="AA18" s="168">
        <v>0</v>
      </c>
      <c r="AB18" s="168">
        <v>0</v>
      </c>
      <c r="AC18" s="168">
        <v>0</v>
      </c>
      <c r="AD18" s="168">
        <v>0</v>
      </c>
      <c r="AE18" s="168">
        <v>0</v>
      </c>
      <c r="AF18" s="169" t="s">
        <v>120</v>
      </c>
      <c r="AH18" s="168" t="s">
        <v>132</v>
      </c>
      <c r="AI18" s="168">
        <v>0</v>
      </c>
      <c r="AJ18" s="168">
        <v>0</v>
      </c>
      <c r="AK18" s="168">
        <v>0</v>
      </c>
      <c r="AL18" s="168">
        <v>0</v>
      </c>
      <c r="AM18" s="168">
        <v>0</v>
      </c>
      <c r="AN18" s="169" t="s">
        <v>120</v>
      </c>
      <c r="AP18" s="168" t="s">
        <v>132</v>
      </c>
      <c r="AQ18" s="168">
        <f t="shared" si="7"/>
        <v>15296546</v>
      </c>
      <c r="AR18" s="168">
        <f t="shared" si="6"/>
        <v>11472409.5</v>
      </c>
      <c r="AS18" s="168">
        <f t="shared" si="6"/>
        <v>1030869</v>
      </c>
      <c r="AT18" s="168">
        <f t="shared" si="6"/>
        <v>5652131</v>
      </c>
      <c r="AU18" s="168">
        <f t="shared" si="3"/>
        <v>5820278.5</v>
      </c>
      <c r="AV18" s="169">
        <f t="shared" si="1"/>
        <v>0.50732834283852923</v>
      </c>
    </row>
    <row r="19" spans="2:48" x14ac:dyDescent="0.25">
      <c r="B19" s="168" t="s">
        <v>133</v>
      </c>
      <c r="C19" s="168">
        <v>2138392</v>
      </c>
      <c r="D19" s="168">
        <v>1603794</v>
      </c>
      <c r="E19" s="168">
        <v>1354235</v>
      </c>
      <c r="F19" s="168">
        <v>2261384</v>
      </c>
      <c r="G19" s="168">
        <v>-657590</v>
      </c>
      <c r="H19" s="169">
        <v>-0.41002148655001824</v>
      </c>
      <c r="J19" s="168" t="s">
        <v>133</v>
      </c>
      <c r="K19" s="168">
        <v>470897</v>
      </c>
      <c r="L19" s="168">
        <v>353172.75</v>
      </c>
      <c r="M19" s="168">
        <v>1400596</v>
      </c>
      <c r="N19" s="168">
        <v>1423258</v>
      </c>
      <c r="O19" s="168">
        <v>-1070085.25</v>
      </c>
      <c r="P19" s="169">
        <v>-3.0299202019408349</v>
      </c>
      <c r="R19" s="168" t="s">
        <v>133</v>
      </c>
      <c r="S19" s="168">
        <v>0</v>
      </c>
      <c r="T19" s="168">
        <v>0</v>
      </c>
      <c r="U19" s="168">
        <v>0</v>
      </c>
      <c r="V19" s="168">
        <v>0</v>
      </c>
      <c r="W19" s="168">
        <v>0</v>
      </c>
      <c r="X19" s="169" t="s">
        <v>120</v>
      </c>
      <c r="Z19" s="168" t="s">
        <v>133</v>
      </c>
      <c r="AA19" s="168">
        <v>0</v>
      </c>
      <c r="AB19" s="168">
        <v>0</v>
      </c>
      <c r="AC19" s="168">
        <v>0</v>
      </c>
      <c r="AD19" s="168">
        <v>0</v>
      </c>
      <c r="AE19" s="168">
        <v>0</v>
      </c>
      <c r="AF19" s="169" t="s">
        <v>120</v>
      </c>
      <c r="AH19" s="168" t="s">
        <v>133</v>
      </c>
      <c r="AI19" s="168">
        <v>0</v>
      </c>
      <c r="AJ19" s="168">
        <v>0</v>
      </c>
      <c r="AK19" s="168">
        <v>0</v>
      </c>
      <c r="AL19" s="168">
        <v>0</v>
      </c>
      <c r="AM19" s="168">
        <v>0</v>
      </c>
      <c r="AN19" s="169" t="s">
        <v>120</v>
      </c>
      <c r="AP19" s="168" t="s">
        <v>133</v>
      </c>
      <c r="AQ19" s="168">
        <f t="shared" si="7"/>
        <v>2609289</v>
      </c>
      <c r="AR19" s="168">
        <f t="shared" si="6"/>
        <v>1956966.75</v>
      </c>
      <c r="AS19" s="168">
        <f t="shared" si="6"/>
        <v>2754831</v>
      </c>
      <c r="AT19" s="168">
        <f t="shared" si="6"/>
        <v>3684642</v>
      </c>
      <c r="AU19" s="168">
        <f t="shared" si="3"/>
        <v>-1727675.25</v>
      </c>
      <c r="AV19" s="169">
        <f t="shared" si="1"/>
        <v>-0.88283321625163025</v>
      </c>
    </row>
    <row r="20" spans="2:48" x14ac:dyDescent="0.25">
      <c r="B20" s="168" t="s">
        <v>134</v>
      </c>
      <c r="C20" s="168">
        <v>12166795</v>
      </c>
      <c r="D20" s="168">
        <v>9125096.25</v>
      </c>
      <c r="E20" s="168">
        <v>1881207</v>
      </c>
      <c r="F20" s="168">
        <v>10329684</v>
      </c>
      <c r="G20" s="168">
        <v>-1204587.75</v>
      </c>
      <c r="H20" s="169">
        <v>-0.13200822402284249</v>
      </c>
      <c r="J20" s="168" t="s">
        <v>134</v>
      </c>
      <c r="K20" s="168">
        <v>24069177</v>
      </c>
      <c r="L20" s="168">
        <v>18051882.75</v>
      </c>
      <c r="M20" s="168">
        <v>684223</v>
      </c>
      <c r="N20" s="168">
        <v>5151601</v>
      </c>
      <c r="O20" s="168">
        <v>12900281.75</v>
      </c>
      <c r="P20" s="169">
        <v>0.71462250938894445</v>
      </c>
      <c r="R20" s="168" t="s">
        <v>134</v>
      </c>
      <c r="S20" s="168">
        <v>0</v>
      </c>
      <c r="T20" s="168">
        <v>0</v>
      </c>
      <c r="U20" s="168">
        <v>0</v>
      </c>
      <c r="V20" s="168">
        <v>0</v>
      </c>
      <c r="W20" s="168">
        <v>0</v>
      </c>
      <c r="X20" s="169" t="s">
        <v>120</v>
      </c>
      <c r="Z20" s="168" t="s">
        <v>134</v>
      </c>
      <c r="AA20" s="168">
        <v>4000000</v>
      </c>
      <c r="AB20" s="168">
        <v>3000000</v>
      </c>
      <c r="AC20" s="168">
        <v>0</v>
      </c>
      <c r="AD20" s="168">
        <v>0</v>
      </c>
      <c r="AE20" s="168">
        <v>3000000</v>
      </c>
      <c r="AF20" s="169">
        <v>1</v>
      </c>
      <c r="AH20" s="168" t="s">
        <v>134</v>
      </c>
      <c r="AI20" s="168">
        <v>0</v>
      </c>
      <c r="AJ20" s="168">
        <v>0</v>
      </c>
      <c r="AK20" s="168">
        <v>0</v>
      </c>
      <c r="AL20" s="168">
        <v>0</v>
      </c>
      <c r="AM20" s="168">
        <v>0</v>
      </c>
      <c r="AN20" s="169" t="s">
        <v>120</v>
      </c>
      <c r="AP20" s="168" t="s">
        <v>134</v>
      </c>
      <c r="AQ20" s="168">
        <f t="shared" si="7"/>
        <v>40235972</v>
      </c>
      <c r="AR20" s="168">
        <f t="shared" si="6"/>
        <v>30176979</v>
      </c>
      <c r="AS20" s="168">
        <f t="shared" si="6"/>
        <v>2565430</v>
      </c>
      <c r="AT20" s="168">
        <f t="shared" si="6"/>
        <v>15481285</v>
      </c>
      <c r="AU20" s="168">
        <f t="shared" si="3"/>
        <v>14695694</v>
      </c>
      <c r="AV20" s="169">
        <f t="shared" si="1"/>
        <v>0.48698360428987936</v>
      </c>
    </row>
    <row r="21" spans="2:48" x14ac:dyDescent="0.25">
      <c r="B21" s="168" t="s">
        <v>135</v>
      </c>
      <c r="C21" s="168">
        <v>8719078</v>
      </c>
      <c r="D21" s="168">
        <v>6539308.5</v>
      </c>
      <c r="E21" s="168">
        <v>2412553</v>
      </c>
      <c r="F21" s="168">
        <v>5927641</v>
      </c>
      <c r="G21" s="168">
        <v>611667.5</v>
      </c>
      <c r="H21" s="169">
        <v>9.3537030712039351E-2</v>
      </c>
      <c r="J21" s="168" t="s">
        <v>135</v>
      </c>
      <c r="K21" s="168">
        <v>7816898</v>
      </c>
      <c r="L21" s="168">
        <v>5862673.5</v>
      </c>
      <c r="M21" s="168">
        <v>916589</v>
      </c>
      <c r="N21" s="168">
        <v>1320906</v>
      </c>
      <c r="O21" s="168">
        <v>4541767.5</v>
      </c>
      <c r="P21" s="169">
        <v>0.77469221166759494</v>
      </c>
      <c r="R21" s="168" t="s">
        <v>135</v>
      </c>
      <c r="S21" s="168">
        <v>24543290</v>
      </c>
      <c r="T21" s="168">
        <v>18407467.5</v>
      </c>
      <c r="U21" s="168">
        <v>6152785</v>
      </c>
      <c r="V21" s="168">
        <v>20470016</v>
      </c>
      <c r="W21" s="168">
        <v>-2062548.5</v>
      </c>
      <c r="X21" s="169">
        <v>-0.11204955271549441</v>
      </c>
      <c r="Z21" s="168" t="s">
        <v>135</v>
      </c>
      <c r="AA21" s="168">
        <v>5000000</v>
      </c>
      <c r="AB21" s="168">
        <v>3750000</v>
      </c>
      <c r="AC21" s="168">
        <v>0</v>
      </c>
      <c r="AD21" s="168">
        <v>0</v>
      </c>
      <c r="AE21" s="168">
        <v>3750000</v>
      </c>
      <c r="AF21" s="169">
        <v>1</v>
      </c>
      <c r="AH21" s="168" t="s">
        <v>135</v>
      </c>
      <c r="AI21" s="168">
        <v>0</v>
      </c>
      <c r="AJ21" s="168">
        <v>0</v>
      </c>
      <c r="AK21" s="168">
        <v>0</v>
      </c>
      <c r="AL21" s="168">
        <v>0</v>
      </c>
      <c r="AM21" s="168">
        <v>0</v>
      </c>
      <c r="AN21" s="169" t="s">
        <v>120</v>
      </c>
      <c r="AP21" s="168" t="s">
        <v>135</v>
      </c>
      <c r="AQ21" s="168">
        <f t="shared" si="7"/>
        <v>46079266</v>
      </c>
      <c r="AR21" s="168">
        <f t="shared" si="6"/>
        <v>34559449.5</v>
      </c>
      <c r="AS21" s="168">
        <f t="shared" si="6"/>
        <v>9481927</v>
      </c>
      <c r="AT21" s="168">
        <f t="shared" si="6"/>
        <v>27718563</v>
      </c>
      <c r="AU21" s="168">
        <f t="shared" si="3"/>
        <v>6840886.5</v>
      </c>
      <c r="AV21" s="169">
        <f t="shared" si="1"/>
        <v>0.19794547074599669</v>
      </c>
    </row>
    <row r="22" spans="2:48" x14ac:dyDescent="0.25">
      <c r="B22" s="168" t="s">
        <v>136</v>
      </c>
      <c r="C22" s="168">
        <v>11612524</v>
      </c>
      <c r="D22" s="168">
        <v>8709393</v>
      </c>
      <c r="E22" s="168">
        <v>393927</v>
      </c>
      <c r="F22" s="168">
        <v>4993122</v>
      </c>
      <c r="G22" s="168">
        <v>3716271</v>
      </c>
      <c r="H22" s="169">
        <v>0.42669690069101257</v>
      </c>
      <c r="J22" s="168" t="s">
        <v>136</v>
      </c>
      <c r="K22" s="168">
        <v>21477243</v>
      </c>
      <c r="L22" s="168">
        <v>16107932.25</v>
      </c>
      <c r="M22" s="168">
        <v>250000</v>
      </c>
      <c r="N22" s="168">
        <v>909276</v>
      </c>
      <c r="O22" s="168">
        <v>15198656.25</v>
      </c>
      <c r="P22" s="169">
        <v>0.94355104144419277</v>
      </c>
      <c r="R22" s="168" t="s">
        <v>136</v>
      </c>
      <c r="S22" s="168">
        <v>0</v>
      </c>
      <c r="T22" s="168">
        <v>0</v>
      </c>
      <c r="U22" s="168">
        <v>0</v>
      </c>
      <c r="V22" s="168">
        <v>0</v>
      </c>
      <c r="W22" s="168">
        <v>0</v>
      </c>
      <c r="X22" s="169" t="s">
        <v>120</v>
      </c>
      <c r="Z22" s="168" t="s">
        <v>136</v>
      </c>
      <c r="AA22" s="168">
        <v>0</v>
      </c>
      <c r="AB22" s="168">
        <v>0</v>
      </c>
      <c r="AC22" s="168">
        <v>0</v>
      </c>
      <c r="AD22" s="168">
        <v>0</v>
      </c>
      <c r="AE22" s="168">
        <v>0</v>
      </c>
      <c r="AF22" s="169" t="s">
        <v>120</v>
      </c>
      <c r="AH22" s="168" t="s">
        <v>136</v>
      </c>
      <c r="AI22" s="168">
        <v>0</v>
      </c>
      <c r="AJ22" s="168">
        <v>0</v>
      </c>
      <c r="AK22" s="168">
        <v>17200620</v>
      </c>
      <c r="AL22" s="172">
        <v>91255832</v>
      </c>
      <c r="AM22" s="168">
        <v>-91255832</v>
      </c>
      <c r="AN22" s="169" t="s">
        <v>120</v>
      </c>
      <c r="AP22" s="168" t="s">
        <v>136</v>
      </c>
      <c r="AQ22" s="168">
        <f t="shared" si="7"/>
        <v>33089767</v>
      </c>
      <c r="AR22" s="168">
        <f t="shared" si="6"/>
        <v>24817325.25</v>
      </c>
      <c r="AS22" s="168">
        <f t="shared" si="6"/>
        <v>17844547</v>
      </c>
      <c r="AT22" s="168">
        <f t="shared" si="6"/>
        <v>97158230</v>
      </c>
      <c r="AU22" s="168">
        <f t="shared" si="3"/>
        <v>-72340904.75</v>
      </c>
      <c r="AV22" s="169">
        <f t="shared" si="1"/>
        <v>-2.9149355952451002</v>
      </c>
    </row>
    <row r="23" spans="2:48" x14ac:dyDescent="0.25">
      <c r="B23" s="168" t="s">
        <v>137</v>
      </c>
      <c r="C23" s="168">
        <v>3261753</v>
      </c>
      <c r="D23" s="168">
        <v>2446314.75</v>
      </c>
      <c r="E23" s="168">
        <v>1434260</v>
      </c>
      <c r="F23" s="168">
        <v>2502559</v>
      </c>
      <c r="G23" s="168">
        <v>-56244.25</v>
      </c>
      <c r="H23" s="169">
        <v>-2.2991420053368031E-2</v>
      </c>
      <c r="J23" s="168" t="s">
        <v>137</v>
      </c>
      <c r="K23" s="168">
        <v>1187249</v>
      </c>
      <c r="L23" s="168">
        <v>890436.75</v>
      </c>
      <c r="M23" s="168">
        <v>3812931</v>
      </c>
      <c r="N23" s="168">
        <v>3812931</v>
      </c>
      <c r="O23" s="168">
        <v>-2922494.25</v>
      </c>
      <c r="P23" s="169">
        <v>-3.2820907829781283</v>
      </c>
      <c r="R23" s="168" t="s">
        <v>137</v>
      </c>
      <c r="S23" s="168">
        <v>0</v>
      </c>
      <c r="T23" s="168">
        <v>0</v>
      </c>
      <c r="U23" s="168">
        <v>0</v>
      </c>
      <c r="V23" s="168">
        <v>0</v>
      </c>
      <c r="W23" s="168">
        <v>0</v>
      </c>
      <c r="X23" s="169" t="s">
        <v>120</v>
      </c>
      <c r="Z23" s="168" t="s">
        <v>137</v>
      </c>
      <c r="AA23" s="168">
        <v>0</v>
      </c>
      <c r="AB23" s="168">
        <v>0</v>
      </c>
      <c r="AC23" s="168">
        <v>0</v>
      </c>
      <c r="AD23" s="168">
        <v>0</v>
      </c>
      <c r="AE23" s="168">
        <v>0</v>
      </c>
      <c r="AF23" s="169" t="s">
        <v>120</v>
      </c>
      <c r="AH23" s="168" t="s">
        <v>137</v>
      </c>
      <c r="AI23" s="168">
        <v>0</v>
      </c>
      <c r="AJ23" s="168">
        <v>0</v>
      </c>
      <c r="AK23" s="168">
        <v>0</v>
      </c>
      <c r="AL23" s="168">
        <v>0</v>
      </c>
      <c r="AM23" s="168">
        <v>0</v>
      </c>
      <c r="AN23" s="169" t="s">
        <v>120</v>
      </c>
      <c r="AP23" s="168" t="s">
        <v>137</v>
      </c>
      <c r="AQ23" s="168">
        <f t="shared" si="7"/>
        <v>4449002</v>
      </c>
      <c r="AR23" s="168">
        <f t="shared" si="6"/>
        <v>3336751.5</v>
      </c>
      <c r="AS23" s="168">
        <f t="shared" si="6"/>
        <v>5247191</v>
      </c>
      <c r="AT23" s="168">
        <f t="shared" si="6"/>
        <v>6315490</v>
      </c>
      <c r="AU23" s="168">
        <f t="shared" si="3"/>
        <v>-2978738.5</v>
      </c>
      <c r="AV23" s="169">
        <f t="shared" si="1"/>
        <v>-0.89270612450462672</v>
      </c>
    </row>
    <row r="24" spans="2:48" x14ac:dyDescent="0.25">
      <c r="B24" s="168" t="s">
        <v>138</v>
      </c>
      <c r="C24" s="168">
        <v>8345363</v>
      </c>
      <c r="D24" s="168">
        <v>6259022.25</v>
      </c>
      <c r="E24" s="168">
        <v>211167</v>
      </c>
      <c r="F24" s="168">
        <v>3557395</v>
      </c>
      <c r="G24" s="168">
        <v>2701627.25</v>
      </c>
      <c r="H24" s="169">
        <v>0.43163726570871352</v>
      </c>
      <c r="J24" s="168" t="s">
        <v>138</v>
      </c>
      <c r="K24" s="168">
        <v>24942554</v>
      </c>
      <c r="L24" s="168">
        <v>18706915.5</v>
      </c>
      <c r="M24" s="168">
        <v>0</v>
      </c>
      <c r="N24" s="168">
        <v>4067267</v>
      </c>
      <c r="O24" s="168">
        <v>14639648.5</v>
      </c>
      <c r="P24" s="169">
        <v>0.78257949580196695</v>
      </c>
      <c r="R24" s="168" t="s">
        <v>138</v>
      </c>
      <c r="S24" s="168">
        <v>0</v>
      </c>
      <c r="T24" s="168">
        <v>0</v>
      </c>
      <c r="U24" s="168">
        <v>0</v>
      </c>
      <c r="V24" s="168">
        <v>0</v>
      </c>
      <c r="W24" s="168">
        <v>0</v>
      </c>
      <c r="X24" s="169" t="s">
        <v>120</v>
      </c>
      <c r="Z24" s="168" t="s">
        <v>138</v>
      </c>
      <c r="AA24" s="168">
        <v>0</v>
      </c>
      <c r="AB24" s="168">
        <v>0</v>
      </c>
      <c r="AC24" s="168">
        <v>0</v>
      </c>
      <c r="AD24" s="168">
        <v>0</v>
      </c>
      <c r="AE24" s="168">
        <v>0</v>
      </c>
      <c r="AF24" s="169" t="s">
        <v>120</v>
      </c>
      <c r="AH24" s="168" t="s">
        <v>138</v>
      </c>
      <c r="AI24" s="168">
        <v>0</v>
      </c>
      <c r="AJ24" s="168">
        <v>0</v>
      </c>
      <c r="AK24" s="168">
        <v>0</v>
      </c>
      <c r="AL24" s="168">
        <v>0</v>
      </c>
      <c r="AM24" s="168">
        <v>0</v>
      </c>
      <c r="AN24" s="169" t="s">
        <v>120</v>
      </c>
      <c r="AP24" s="168" t="s">
        <v>138</v>
      </c>
      <c r="AQ24" s="168">
        <f t="shared" si="7"/>
        <v>33287917</v>
      </c>
      <c r="AR24" s="168">
        <f t="shared" si="6"/>
        <v>24965937.75</v>
      </c>
      <c r="AS24" s="168">
        <f t="shared" si="6"/>
        <v>211167</v>
      </c>
      <c r="AT24" s="168">
        <f t="shared" si="6"/>
        <v>7624662</v>
      </c>
      <c r="AU24" s="168">
        <f t="shared" si="3"/>
        <v>17341275.75</v>
      </c>
      <c r="AV24" s="169">
        <f t="shared" si="1"/>
        <v>0.69459741202791392</v>
      </c>
    </row>
    <row r="25" spans="2:48" x14ac:dyDescent="0.25">
      <c r="B25" s="168" t="s">
        <v>139</v>
      </c>
      <c r="C25" s="168">
        <v>12617801</v>
      </c>
      <c r="D25" s="168">
        <v>9463350.75</v>
      </c>
      <c r="E25" s="168">
        <v>1978348</v>
      </c>
      <c r="F25" s="168">
        <v>6870760</v>
      </c>
      <c r="G25" s="168">
        <v>2592590.75</v>
      </c>
      <c r="H25" s="169">
        <v>0.27396118124439167</v>
      </c>
      <c r="J25" s="168" t="s">
        <v>139</v>
      </c>
      <c r="K25" s="168">
        <v>3203860</v>
      </c>
      <c r="L25" s="168">
        <v>2402895</v>
      </c>
      <c r="M25" s="168">
        <v>398750</v>
      </c>
      <c r="N25" s="168">
        <v>398750</v>
      </c>
      <c r="O25" s="168">
        <v>2004145</v>
      </c>
      <c r="P25" s="169">
        <v>0.83405433862070544</v>
      </c>
      <c r="R25" s="168" t="s">
        <v>139</v>
      </c>
      <c r="S25" s="168">
        <v>0</v>
      </c>
      <c r="T25" s="168">
        <v>0</v>
      </c>
      <c r="U25" s="168">
        <v>0</v>
      </c>
      <c r="V25" s="168">
        <v>0</v>
      </c>
      <c r="W25" s="168">
        <v>0</v>
      </c>
      <c r="X25" s="169" t="s">
        <v>120</v>
      </c>
      <c r="Z25" s="168" t="s">
        <v>139</v>
      </c>
      <c r="AA25" s="168">
        <v>0</v>
      </c>
      <c r="AB25" s="168">
        <v>0</v>
      </c>
      <c r="AC25" s="168">
        <v>0</v>
      </c>
      <c r="AD25" s="168">
        <v>0</v>
      </c>
      <c r="AE25" s="168">
        <v>0</v>
      </c>
      <c r="AF25" s="169" t="s">
        <v>120</v>
      </c>
      <c r="AH25" s="168" t="s">
        <v>139</v>
      </c>
      <c r="AI25" s="168">
        <v>0</v>
      </c>
      <c r="AJ25" s="168">
        <v>0</v>
      </c>
      <c r="AK25" s="168">
        <v>0</v>
      </c>
      <c r="AL25" s="168">
        <v>0</v>
      </c>
      <c r="AM25" s="168">
        <v>0</v>
      </c>
      <c r="AN25" s="169" t="s">
        <v>120</v>
      </c>
      <c r="AP25" s="168" t="s">
        <v>139</v>
      </c>
      <c r="AQ25" s="168">
        <f t="shared" si="7"/>
        <v>15821661</v>
      </c>
      <c r="AR25" s="168">
        <f t="shared" si="6"/>
        <v>11866245.75</v>
      </c>
      <c r="AS25" s="168">
        <f t="shared" si="6"/>
        <v>2377098</v>
      </c>
      <c r="AT25" s="168">
        <f t="shared" si="6"/>
        <v>7269510</v>
      </c>
      <c r="AU25" s="168">
        <f t="shared" si="3"/>
        <v>4596735.75</v>
      </c>
      <c r="AV25" s="169">
        <f t="shared" si="1"/>
        <v>0.38737911272400538</v>
      </c>
    </row>
    <row r="26" spans="2:48" x14ac:dyDescent="0.25">
      <c r="B26" s="166" t="s">
        <v>97</v>
      </c>
      <c r="C26" s="166">
        <v>110273257</v>
      </c>
      <c r="D26" s="166">
        <v>82704942.75</v>
      </c>
      <c r="E26" s="166">
        <v>26040459</v>
      </c>
      <c r="F26" s="166">
        <v>108595943</v>
      </c>
      <c r="G26" s="166">
        <v>-25891000.25</v>
      </c>
      <c r="H26" s="167">
        <v>-0.31305263493456681</v>
      </c>
      <c r="J26" s="166" t="s">
        <v>97</v>
      </c>
      <c r="K26" s="166">
        <v>158272070</v>
      </c>
      <c r="L26" s="166">
        <v>118704052.5</v>
      </c>
      <c r="M26" s="166">
        <v>7958717</v>
      </c>
      <c r="N26" s="166">
        <v>36649097</v>
      </c>
      <c r="O26" s="166">
        <v>82054955.5</v>
      </c>
      <c r="P26" s="167">
        <v>0.69125656430305948</v>
      </c>
      <c r="R26" s="166" t="s">
        <v>97</v>
      </c>
      <c r="S26" s="166">
        <v>335098573</v>
      </c>
      <c r="T26" s="166">
        <v>251323929.75</v>
      </c>
      <c r="U26" s="166">
        <v>70073248</v>
      </c>
      <c r="V26" s="166">
        <v>247668202</v>
      </c>
      <c r="W26" s="166">
        <v>3655727.75</v>
      </c>
      <c r="X26" s="167">
        <v>1.4545880106349085E-2</v>
      </c>
      <c r="Z26" s="166" t="s">
        <v>97</v>
      </c>
      <c r="AA26" s="166">
        <v>0</v>
      </c>
      <c r="AB26" s="166">
        <v>0</v>
      </c>
      <c r="AC26" s="166">
        <v>0</v>
      </c>
      <c r="AD26" s="166">
        <v>0</v>
      </c>
      <c r="AE26" s="166">
        <v>0</v>
      </c>
      <c r="AF26" s="167" t="s">
        <v>120</v>
      </c>
      <c r="AH26" s="166" t="s">
        <v>97</v>
      </c>
      <c r="AI26" s="166">
        <v>0</v>
      </c>
      <c r="AJ26" s="166">
        <v>0</v>
      </c>
      <c r="AK26" s="166">
        <v>0</v>
      </c>
      <c r="AL26" s="166">
        <v>0</v>
      </c>
      <c r="AM26" s="166">
        <v>0</v>
      </c>
      <c r="AN26" s="167" t="s">
        <v>120</v>
      </c>
      <c r="AP26" s="166" t="s">
        <v>97</v>
      </c>
      <c r="AQ26" s="166">
        <f>SUM(AQ27:AQ28)</f>
        <v>603643900</v>
      </c>
      <c r="AR26" s="166">
        <f t="shared" ref="AR26:AT26" si="8">SUM(AR27:AR28)</f>
        <v>452732925</v>
      </c>
      <c r="AS26" s="166">
        <f t="shared" si="8"/>
        <v>104072424</v>
      </c>
      <c r="AT26" s="166">
        <f t="shared" si="8"/>
        <v>392913242</v>
      </c>
      <c r="AU26" s="166">
        <f t="shared" si="3"/>
        <v>59819683</v>
      </c>
      <c r="AV26" s="167">
        <f t="shared" si="1"/>
        <v>0.13213018028233753</v>
      </c>
    </row>
    <row r="27" spans="2:48" x14ac:dyDescent="0.25">
      <c r="B27" s="168" t="s">
        <v>140</v>
      </c>
      <c r="C27" s="168">
        <v>19656758</v>
      </c>
      <c r="D27" s="168">
        <v>14742568.5</v>
      </c>
      <c r="E27" s="168">
        <v>4351183</v>
      </c>
      <c r="F27" s="168">
        <v>19260462</v>
      </c>
      <c r="G27" s="168">
        <v>-4517893.5</v>
      </c>
      <c r="H27" s="169">
        <v>-0.30645226440697904</v>
      </c>
      <c r="J27" s="168" t="s">
        <v>140</v>
      </c>
      <c r="K27" s="168">
        <v>82231770</v>
      </c>
      <c r="L27" s="168">
        <v>61673827.5</v>
      </c>
      <c r="M27" s="168">
        <v>7214132</v>
      </c>
      <c r="N27" s="168">
        <v>14921138</v>
      </c>
      <c r="O27" s="168">
        <v>46752689.5</v>
      </c>
      <c r="P27" s="169">
        <v>0.75806369403617768</v>
      </c>
      <c r="R27" s="168" t="s">
        <v>140</v>
      </c>
      <c r="S27" s="168">
        <v>335098573</v>
      </c>
      <c r="T27" s="168">
        <v>251323929.75</v>
      </c>
      <c r="U27" s="168">
        <v>70073248</v>
      </c>
      <c r="V27" s="168">
        <v>247668202</v>
      </c>
      <c r="W27" s="168">
        <v>3655727.75</v>
      </c>
      <c r="X27" s="169">
        <v>1.4545880106349085E-2</v>
      </c>
      <c r="Z27" s="168" t="s">
        <v>140</v>
      </c>
      <c r="AA27" s="168">
        <v>0</v>
      </c>
      <c r="AB27" s="168">
        <v>0</v>
      </c>
      <c r="AC27" s="168">
        <v>0</v>
      </c>
      <c r="AD27" s="168">
        <v>0</v>
      </c>
      <c r="AE27" s="168">
        <v>0</v>
      </c>
      <c r="AF27" s="169" t="s">
        <v>120</v>
      </c>
      <c r="AH27" s="168" t="s">
        <v>140</v>
      </c>
      <c r="AI27" s="168">
        <v>0</v>
      </c>
      <c r="AJ27" s="168">
        <v>0</v>
      </c>
      <c r="AK27" s="168">
        <v>0</v>
      </c>
      <c r="AL27" s="168">
        <v>0</v>
      </c>
      <c r="AM27" s="168">
        <v>0</v>
      </c>
      <c r="AN27" s="169" t="s">
        <v>120</v>
      </c>
      <c r="AP27" s="168" t="s">
        <v>140</v>
      </c>
      <c r="AQ27" s="168">
        <f t="shared" ref="AQ27:AT28" si="9">C27+K27+S27+AA27+AI27</f>
        <v>436987101</v>
      </c>
      <c r="AR27" s="168">
        <f t="shared" si="9"/>
        <v>327740325.75</v>
      </c>
      <c r="AS27" s="168">
        <f t="shared" si="9"/>
        <v>81638563</v>
      </c>
      <c r="AT27" s="168">
        <f t="shared" si="9"/>
        <v>281849802</v>
      </c>
      <c r="AU27" s="168">
        <f t="shared" si="3"/>
        <v>45890523.75</v>
      </c>
      <c r="AV27" s="169">
        <f t="shared" si="1"/>
        <v>0.14002098656912071</v>
      </c>
    </row>
    <row r="28" spans="2:48" x14ac:dyDescent="0.25">
      <c r="B28" s="168" t="s">
        <v>141</v>
      </c>
      <c r="C28" s="168">
        <v>90616499</v>
      </c>
      <c r="D28" s="168">
        <v>67962374.25</v>
      </c>
      <c r="E28" s="168">
        <v>21689276</v>
      </c>
      <c r="F28" s="168">
        <v>89335481</v>
      </c>
      <c r="G28" s="168">
        <v>-21373106.75</v>
      </c>
      <c r="H28" s="169">
        <v>-0.31448440384644155</v>
      </c>
      <c r="J28" s="168" t="s">
        <v>141</v>
      </c>
      <c r="K28" s="168">
        <v>76040300</v>
      </c>
      <c r="L28" s="168">
        <v>57030225</v>
      </c>
      <c r="M28" s="168">
        <v>744585</v>
      </c>
      <c r="N28" s="168">
        <v>21727959</v>
      </c>
      <c r="O28" s="168">
        <v>35302266</v>
      </c>
      <c r="P28" s="169">
        <v>0.61900976192887192</v>
      </c>
      <c r="R28" s="168" t="s">
        <v>141</v>
      </c>
      <c r="S28" s="168">
        <v>0</v>
      </c>
      <c r="T28" s="168">
        <v>0</v>
      </c>
      <c r="U28" s="168">
        <v>0</v>
      </c>
      <c r="V28" s="168">
        <v>0</v>
      </c>
      <c r="W28" s="168">
        <v>0</v>
      </c>
      <c r="X28" s="169" t="s">
        <v>120</v>
      </c>
      <c r="Z28" s="168" t="s">
        <v>141</v>
      </c>
      <c r="AA28" s="168">
        <v>0</v>
      </c>
      <c r="AB28" s="168">
        <v>0</v>
      </c>
      <c r="AC28" s="168">
        <v>0</v>
      </c>
      <c r="AD28" s="168">
        <v>0</v>
      </c>
      <c r="AE28" s="168">
        <v>0</v>
      </c>
      <c r="AF28" s="169" t="s">
        <v>120</v>
      </c>
      <c r="AH28" s="168" t="s">
        <v>141</v>
      </c>
      <c r="AI28" s="168">
        <v>0</v>
      </c>
      <c r="AJ28" s="168">
        <v>0</v>
      </c>
      <c r="AK28" s="168">
        <v>0</v>
      </c>
      <c r="AL28" s="168">
        <v>0</v>
      </c>
      <c r="AM28" s="168">
        <v>0</v>
      </c>
      <c r="AN28" s="169" t="s">
        <v>120</v>
      </c>
      <c r="AP28" s="168" t="s">
        <v>141</v>
      </c>
      <c r="AQ28" s="168">
        <f t="shared" si="9"/>
        <v>166656799</v>
      </c>
      <c r="AR28" s="168">
        <f t="shared" si="9"/>
        <v>124992599.25</v>
      </c>
      <c r="AS28" s="168">
        <f t="shared" si="9"/>
        <v>22433861</v>
      </c>
      <c r="AT28" s="168">
        <f t="shared" si="9"/>
        <v>111063440</v>
      </c>
      <c r="AU28" s="168">
        <f t="shared" si="3"/>
        <v>13929159.25</v>
      </c>
      <c r="AV28" s="169">
        <f t="shared" si="1"/>
        <v>0.11143987190905624</v>
      </c>
    </row>
    <row r="29" spans="2:48" x14ac:dyDescent="0.25">
      <c r="B29" s="166" t="s">
        <v>98</v>
      </c>
      <c r="C29" s="166">
        <v>58231889</v>
      </c>
      <c r="D29" s="166">
        <v>43673916.75</v>
      </c>
      <c r="E29" s="166">
        <v>15438154</v>
      </c>
      <c r="F29" s="166">
        <v>60149389</v>
      </c>
      <c r="G29" s="166">
        <v>-16475472.25</v>
      </c>
      <c r="H29" s="167">
        <v>-0.37723825743199457</v>
      </c>
      <c r="J29" s="166" t="s">
        <v>98</v>
      </c>
      <c r="K29" s="166">
        <v>173289712</v>
      </c>
      <c r="L29" s="166">
        <v>129967284</v>
      </c>
      <c r="M29" s="166">
        <v>9838696</v>
      </c>
      <c r="N29" s="166">
        <v>12746132</v>
      </c>
      <c r="O29" s="166">
        <v>117221152</v>
      </c>
      <c r="P29" s="167">
        <v>0.9019281498565439</v>
      </c>
      <c r="R29" s="166" t="s">
        <v>98</v>
      </c>
      <c r="S29" s="166">
        <v>151003341</v>
      </c>
      <c r="T29" s="166">
        <v>113252505.75</v>
      </c>
      <c r="U29" s="166">
        <v>32810714</v>
      </c>
      <c r="V29" s="166">
        <v>104946158</v>
      </c>
      <c r="W29" s="166">
        <v>8306347.75</v>
      </c>
      <c r="X29" s="167">
        <v>7.3343611207472112E-2</v>
      </c>
      <c r="Z29" s="166" t="s">
        <v>98</v>
      </c>
      <c r="AA29" s="166">
        <v>2000000</v>
      </c>
      <c r="AB29" s="166">
        <v>1500000</v>
      </c>
      <c r="AC29" s="166">
        <v>58500</v>
      </c>
      <c r="AD29" s="166">
        <v>58500</v>
      </c>
      <c r="AE29" s="166">
        <v>1441500</v>
      </c>
      <c r="AF29" s="167">
        <v>0.96099999999999997</v>
      </c>
      <c r="AH29" s="166" t="s">
        <v>98</v>
      </c>
      <c r="AI29" s="166">
        <v>0</v>
      </c>
      <c r="AJ29" s="166">
        <v>0</v>
      </c>
      <c r="AK29" s="166">
        <v>0</v>
      </c>
      <c r="AL29" s="166">
        <v>0</v>
      </c>
      <c r="AM29" s="166">
        <v>0</v>
      </c>
      <c r="AN29" s="167" t="s">
        <v>120</v>
      </c>
      <c r="AP29" s="166" t="s">
        <v>98</v>
      </c>
      <c r="AQ29" s="166">
        <f>SUM(AQ30:AQ32)</f>
        <v>384524942</v>
      </c>
      <c r="AR29" s="166">
        <f t="shared" ref="AR29:AT29" si="10">SUM(AR30:AR32)</f>
        <v>288393706.5</v>
      </c>
      <c r="AS29" s="166">
        <f t="shared" si="10"/>
        <v>58146064</v>
      </c>
      <c r="AT29" s="166">
        <f t="shared" si="10"/>
        <v>177900179</v>
      </c>
      <c r="AU29" s="166">
        <f t="shared" si="3"/>
        <v>110493527.5</v>
      </c>
      <c r="AV29" s="167">
        <f t="shared" si="1"/>
        <v>0.38313432300922973</v>
      </c>
    </row>
    <row r="30" spans="2:48" x14ac:dyDescent="0.25">
      <c r="B30" s="168" t="s">
        <v>142</v>
      </c>
      <c r="C30" s="168">
        <v>839750</v>
      </c>
      <c r="D30" s="168">
        <v>629812.5</v>
      </c>
      <c r="E30" s="168">
        <v>309434</v>
      </c>
      <c r="F30" s="168">
        <v>832659</v>
      </c>
      <c r="G30" s="168">
        <v>-202846.5</v>
      </c>
      <c r="H30" s="169">
        <v>-0.32207442691277166</v>
      </c>
      <c r="J30" s="168" t="s">
        <v>142</v>
      </c>
      <c r="K30" s="168">
        <v>7930834</v>
      </c>
      <c r="L30" s="168">
        <v>5948125.5</v>
      </c>
      <c r="M30" s="168">
        <v>145140</v>
      </c>
      <c r="N30" s="168">
        <v>423497</v>
      </c>
      <c r="O30" s="168">
        <v>5524628.5</v>
      </c>
      <c r="P30" s="169">
        <v>0.92880160312690108</v>
      </c>
      <c r="R30" s="168" t="s">
        <v>142</v>
      </c>
      <c r="S30" s="168">
        <v>0</v>
      </c>
      <c r="T30" s="168">
        <v>0</v>
      </c>
      <c r="U30" s="168">
        <v>0</v>
      </c>
      <c r="V30" s="168">
        <v>0</v>
      </c>
      <c r="W30" s="168">
        <v>0</v>
      </c>
      <c r="X30" s="169" t="s">
        <v>120</v>
      </c>
      <c r="Z30" s="168" t="s">
        <v>142</v>
      </c>
      <c r="AA30" s="168">
        <v>2000000</v>
      </c>
      <c r="AB30" s="168">
        <v>1500000</v>
      </c>
      <c r="AC30" s="168">
        <v>58500</v>
      </c>
      <c r="AD30" s="168">
        <v>58500</v>
      </c>
      <c r="AE30" s="168">
        <v>1441500</v>
      </c>
      <c r="AF30" s="169">
        <v>0.96099999999999997</v>
      </c>
      <c r="AH30" s="168" t="s">
        <v>142</v>
      </c>
      <c r="AI30" s="168">
        <v>0</v>
      </c>
      <c r="AJ30" s="168">
        <v>0</v>
      </c>
      <c r="AK30" s="168">
        <v>0</v>
      </c>
      <c r="AL30" s="168">
        <v>0</v>
      </c>
      <c r="AM30" s="168">
        <v>0</v>
      </c>
      <c r="AN30" s="169" t="s">
        <v>120</v>
      </c>
      <c r="AP30" s="168" t="s">
        <v>142</v>
      </c>
      <c r="AQ30" s="168">
        <f t="shared" ref="AQ30:AT32" si="11">C30+K30+S30+AA30+AI30</f>
        <v>10770584</v>
      </c>
      <c r="AR30" s="168">
        <f t="shared" si="11"/>
        <v>8077938</v>
      </c>
      <c r="AS30" s="168">
        <f t="shared" si="11"/>
        <v>513074</v>
      </c>
      <c r="AT30" s="168">
        <f t="shared" si="11"/>
        <v>1314656</v>
      </c>
      <c r="AU30" s="168">
        <f t="shared" si="3"/>
        <v>6763282</v>
      </c>
      <c r="AV30" s="169">
        <f t="shared" si="1"/>
        <v>0.83725351692473993</v>
      </c>
    </row>
    <row r="31" spans="2:48" x14ac:dyDescent="0.25">
      <c r="B31" s="168" t="s">
        <v>98</v>
      </c>
      <c r="C31" s="168">
        <v>52235426</v>
      </c>
      <c r="D31" s="168">
        <v>39176569.5</v>
      </c>
      <c r="E31" s="168">
        <v>14040000</v>
      </c>
      <c r="F31" s="168">
        <v>56355972</v>
      </c>
      <c r="G31" s="168">
        <v>-17179402.5</v>
      </c>
      <c r="H31" s="169">
        <v>-0.43851216988256209</v>
      </c>
      <c r="J31" s="168" t="s">
        <v>98</v>
      </c>
      <c r="K31" s="168">
        <v>154625157</v>
      </c>
      <c r="L31" s="168">
        <v>115968867.75</v>
      </c>
      <c r="M31" s="168">
        <v>9108970</v>
      </c>
      <c r="N31" s="168">
        <v>11317284</v>
      </c>
      <c r="O31" s="168">
        <v>104651583.75</v>
      </c>
      <c r="P31" s="169">
        <v>0.90241101582195971</v>
      </c>
      <c r="R31" s="168" t="s">
        <v>98</v>
      </c>
      <c r="S31" s="168">
        <v>151003341</v>
      </c>
      <c r="T31" s="168">
        <v>113252505.75</v>
      </c>
      <c r="U31" s="168">
        <v>32810714</v>
      </c>
      <c r="V31" s="168">
        <v>104946158</v>
      </c>
      <c r="W31" s="168">
        <v>8306347.75</v>
      </c>
      <c r="X31" s="169">
        <v>7.3343611207472112E-2</v>
      </c>
      <c r="Z31" s="168" t="s">
        <v>98</v>
      </c>
      <c r="AA31" s="168">
        <v>0</v>
      </c>
      <c r="AB31" s="168">
        <v>0</v>
      </c>
      <c r="AC31" s="168">
        <v>0</v>
      </c>
      <c r="AD31" s="168">
        <v>0</v>
      </c>
      <c r="AE31" s="168">
        <v>0</v>
      </c>
      <c r="AF31" s="169" t="s">
        <v>120</v>
      </c>
      <c r="AH31" s="168" t="s">
        <v>98</v>
      </c>
      <c r="AI31" s="168">
        <v>0</v>
      </c>
      <c r="AJ31" s="168">
        <v>0</v>
      </c>
      <c r="AK31" s="168">
        <v>0</v>
      </c>
      <c r="AL31" s="168">
        <v>0</v>
      </c>
      <c r="AM31" s="168">
        <v>0</v>
      </c>
      <c r="AN31" s="169" t="s">
        <v>120</v>
      </c>
      <c r="AP31" s="168" t="s">
        <v>98</v>
      </c>
      <c r="AQ31" s="168">
        <f t="shared" si="11"/>
        <v>357863924</v>
      </c>
      <c r="AR31" s="168">
        <f t="shared" si="11"/>
        <v>268397943</v>
      </c>
      <c r="AS31" s="168">
        <f t="shared" si="11"/>
        <v>55959684</v>
      </c>
      <c r="AT31" s="168">
        <f t="shared" si="11"/>
        <v>172619414</v>
      </c>
      <c r="AU31" s="168">
        <f t="shared" si="3"/>
        <v>95778529</v>
      </c>
      <c r="AV31" s="169">
        <f t="shared" si="1"/>
        <v>0.35685269391203939</v>
      </c>
    </row>
    <row r="32" spans="2:48" x14ac:dyDescent="0.25">
      <c r="B32" s="168" t="s">
        <v>143</v>
      </c>
      <c r="C32" s="168">
        <v>5156713</v>
      </c>
      <c r="D32" s="168">
        <v>3867534.75</v>
      </c>
      <c r="E32" s="168">
        <v>1088720</v>
      </c>
      <c r="F32" s="168">
        <v>2960758</v>
      </c>
      <c r="G32" s="168">
        <v>906776.75</v>
      </c>
      <c r="H32" s="169">
        <v>0.23445859148389034</v>
      </c>
      <c r="J32" s="168" t="s">
        <v>143</v>
      </c>
      <c r="K32" s="168">
        <v>10733721</v>
      </c>
      <c r="L32" s="168">
        <v>8050290.75</v>
      </c>
      <c r="M32" s="168">
        <v>584586</v>
      </c>
      <c r="N32" s="168">
        <v>1005351</v>
      </c>
      <c r="O32" s="168">
        <v>7044939.75</v>
      </c>
      <c r="P32" s="169">
        <v>0.87511618757372212</v>
      </c>
      <c r="R32" s="168" t="s">
        <v>143</v>
      </c>
      <c r="S32" s="168">
        <v>0</v>
      </c>
      <c r="T32" s="168">
        <v>0</v>
      </c>
      <c r="U32" s="168">
        <v>0</v>
      </c>
      <c r="V32" s="168">
        <v>0</v>
      </c>
      <c r="W32" s="168">
        <v>0</v>
      </c>
      <c r="X32" s="169" t="s">
        <v>120</v>
      </c>
      <c r="Z32" s="168" t="s">
        <v>143</v>
      </c>
      <c r="AA32" s="168">
        <v>0</v>
      </c>
      <c r="AB32" s="168">
        <v>0</v>
      </c>
      <c r="AC32" s="168">
        <v>0</v>
      </c>
      <c r="AD32" s="168">
        <v>0</v>
      </c>
      <c r="AE32" s="168">
        <v>0</v>
      </c>
      <c r="AF32" s="169" t="s">
        <v>120</v>
      </c>
      <c r="AH32" s="168" t="s">
        <v>143</v>
      </c>
      <c r="AI32" s="168">
        <v>0</v>
      </c>
      <c r="AJ32" s="168">
        <v>0</v>
      </c>
      <c r="AK32" s="168">
        <v>0</v>
      </c>
      <c r="AL32" s="168">
        <v>0</v>
      </c>
      <c r="AM32" s="168">
        <v>0</v>
      </c>
      <c r="AN32" s="169" t="s">
        <v>120</v>
      </c>
      <c r="AP32" s="168" t="s">
        <v>143</v>
      </c>
      <c r="AQ32" s="168">
        <f t="shared" si="11"/>
        <v>15890434</v>
      </c>
      <c r="AR32" s="168">
        <f t="shared" si="11"/>
        <v>11917825.5</v>
      </c>
      <c r="AS32" s="168">
        <f t="shared" si="11"/>
        <v>1673306</v>
      </c>
      <c r="AT32" s="168">
        <f t="shared" si="11"/>
        <v>3966109</v>
      </c>
      <c r="AU32" s="168">
        <f t="shared" si="3"/>
        <v>7951716.5</v>
      </c>
      <c r="AV32" s="169">
        <f t="shared" si="1"/>
        <v>0.66721202622072295</v>
      </c>
    </row>
    <row r="33" spans="2:48" x14ac:dyDescent="0.25">
      <c r="B33" s="166" t="s">
        <v>99</v>
      </c>
      <c r="C33" s="166">
        <v>27060517</v>
      </c>
      <c r="D33" s="166">
        <v>20295387.75</v>
      </c>
      <c r="E33" s="166">
        <v>4861985</v>
      </c>
      <c r="F33" s="166">
        <v>16563306</v>
      </c>
      <c r="G33" s="166">
        <v>3732081.75</v>
      </c>
      <c r="H33" s="167">
        <v>0.1838881718335241</v>
      </c>
      <c r="J33" s="166" t="s">
        <v>99</v>
      </c>
      <c r="K33" s="166">
        <v>35174569</v>
      </c>
      <c r="L33" s="166">
        <v>26380926.75</v>
      </c>
      <c r="M33" s="166">
        <v>3181162</v>
      </c>
      <c r="N33" s="166">
        <v>6642564</v>
      </c>
      <c r="O33" s="166">
        <v>19738362.75</v>
      </c>
      <c r="P33" s="167">
        <v>0.74820581312595469</v>
      </c>
      <c r="R33" s="166" t="s">
        <v>99</v>
      </c>
      <c r="S33" s="166">
        <v>0</v>
      </c>
      <c r="T33" s="166">
        <v>0</v>
      </c>
      <c r="U33" s="166">
        <v>0</v>
      </c>
      <c r="V33" s="166">
        <v>0</v>
      </c>
      <c r="W33" s="166">
        <v>0</v>
      </c>
      <c r="X33" s="167" t="s">
        <v>120</v>
      </c>
      <c r="Z33" s="166" t="s">
        <v>99</v>
      </c>
      <c r="AA33" s="166">
        <v>121000000</v>
      </c>
      <c r="AB33" s="166">
        <v>90750000</v>
      </c>
      <c r="AC33" s="166">
        <v>27651269</v>
      </c>
      <c r="AD33" s="166">
        <v>105181391</v>
      </c>
      <c r="AE33" s="166">
        <v>-14431391</v>
      </c>
      <c r="AF33" s="167">
        <v>-0.15902359228650137</v>
      </c>
      <c r="AH33" s="166" t="s">
        <v>99</v>
      </c>
      <c r="AI33" s="166">
        <v>0</v>
      </c>
      <c r="AJ33" s="166">
        <v>0</v>
      </c>
      <c r="AK33" s="166">
        <v>1264374</v>
      </c>
      <c r="AL33" s="166">
        <v>1264374</v>
      </c>
      <c r="AM33" s="166">
        <v>-1264374</v>
      </c>
      <c r="AN33" s="167" t="s">
        <v>120</v>
      </c>
      <c r="AP33" s="166" t="s">
        <v>99</v>
      </c>
      <c r="AQ33" s="166">
        <f>SUM(AQ34:AQ37)</f>
        <v>183235086</v>
      </c>
      <c r="AR33" s="166">
        <f t="shared" ref="AR33:AT33" si="12">SUM(AR34:AR37)</f>
        <v>137426314.5</v>
      </c>
      <c r="AS33" s="166">
        <f t="shared" si="12"/>
        <v>36958790</v>
      </c>
      <c r="AT33" s="166">
        <f t="shared" si="12"/>
        <v>129651635</v>
      </c>
      <c r="AU33" s="166">
        <f t="shared" si="3"/>
        <v>7774679.5</v>
      </c>
      <c r="AV33" s="167">
        <f t="shared" si="1"/>
        <v>5.6573441034831799E-2</v>
      </c>
    </row>
    <row r="34" spans="2:48" x14ac:dyDescent="0.25">
      <c r="B34" s="168" t="s">
        <v>144</v>
      </c>
      <c r="C34" s="168">
        <v>7156610</v>
      </c>
      <c r="D34" s="168">
        <v>5367457.5</v>
      </c>
      <c r="E34" s="168">
        <v>620369</v>
      </c>
      <c r="F34" s="168">
        <v>3950403</v>
      </c>
      <c r="G34" s="168">
        <v>1417054.5</v>
      </c>
      <c r="H34" s="169">
        <v>0.26400851799944386</v>
      </c>
      <c r="J34" s="168" t="s">
        <v>144</v>
      </c>
      <c r="K34" s="168">
        <v>4962791</v>
      </c>
      <c r="L34" s="168">
        <v>3722093.25</v>
      </c>
      <c r="M34" s="168">
        <v>833802</v>
      </c>
      <c r="N34" s="168">
        <v>1259673</v>
      </c>
      <c r="O34" s="168">
        <v>2462420.25</v>
      </c>
      <c r="P34" s="169">
        <v>0.66156866166638895</v>
      </c>
      <c r="R34" s="168" t="s">
        <v>144</v>
      </c>
      <c r="S34" s="168">
        <v>0</v>
      </c>
      <c r="T34" s="168">
        <v>0</v>
      </c>
      <c r="U34" s="168">
        <v>0</v>
      </c>
      <c r="V34" s="168">
        <v>0</v>
      </c>
      <c r="W34" s="168">
        <v>0</v>
      </c>
      <c r="X34" s="169" t="s">
        <v>120</v>
      </c>
      <c r="Z34" s="168" t="s">
        <v>144</v>
      </c>
      <c r="AA34" s="168">
        <v>5000000</v>
      </c>
      <c r="AB34" s="168">
        <v>3750000</v>
      </c>
      <c r="AC34" s="168">
        <v>46233</v>
      </c>
      <c r="AD34" s="168">
        <v>46233</v>
      </c>
      <c r="AE34" s="168">
        <v>3703767</v>
      </c>
      <c r="AF34" s="169">
        <v>0.98767119999999997</v>
      </c>
      <c r="AH34" s="168" t="s">
        <v>144</v>
      </c>
      <c r="AI34" s="168">
        <v>0</v>
      </c>
      <c r="AJ34" s="168">
        <v>0</v>
      </c>
      <c r="AK34" s="168">
        <v>0</v>
      </c>
      <c r="AL34" s="168">
        <v>0</v>
      </c>
      <c r="AM34" s="168">
        <v>0</v>
      </c>
      <c r="AN34" s="169" t="s">
        <v>120</v>
      </c>
      <c r="AP34" s="168" t="s">
        <v>144</v>
      </c>
      <c r="AQ34" s="168">
        <f t="shared" ref="AQ34:AT37" si="13">C34+K34+S34+AA34+AI34</f>
        <v>17119401</v>
      </c>
      <c r="AR34" s="168">
        <f t="shared" si="13"/>
        <v>12839550.75</v>
      </c>
      <c r="AS34" s="168">
        <f t="shared" si="13"/>
        <v>1500404</v>
      </c>
      <c r="AT34" s="168">
        <f t="shared" si="13"/>
        <v>5256309</v>
      </c>
      <c r="AU34" s="168">
        <f t="shared" si="3"/>
        <v>7583241.75</v>
      </c>
      <c r="AV34" s="169">
        <f t="shared" si="1"/>
        <v>0.59061581652301975</v>
      </c>
    </row>
    <row r="35" spans="2:48" x14ac:dyDescent="0.25">
      <c r="B35" s="168" t="s">
        <v>145</v>
      </c>
      <c r="C35" s="168">
        <v>6308141</v>
      </c>
      <c r="D35" s="168">
        <v>4731105.75</v>
      </c>
      <c r="E35" s="168">
        <v>47557</v>
      </c>
      <c r="F35" s="168">
        <v>1368673</v>
      </c>
      <c r="G35" s="168">
        <v>3362432.75</v>
      </c>
      <c r="H35" s="169">
        <v>0.71070758669894452</v>
      </c>
      <c r="J35" s="168" t="s">
        <v>145</v>
      </c>
      <c r="K35" s="168">
        <v>10736878</v>
      </c>
      <c r="L35" s="168">
        <v>8052658.5</v>
      </c>
      <c r="M35" s="168">
        <v>442903</v>
      </c>
      <c r="N35" s="168">
        <v>448828</v>
      </c>
      <c r="O35" s="168">
        <v>7603830.5</v>
      </c>
      <c r="P35" s="169">
        <v>0.94426337587766818</v>
      </c>
      <c r="R35" s="168" t="s">
        <v>145</v>
      </c>
      <c r="S35" s="168">
        <v>0</v>
      </c>
      <c r="T35" s="168">
        <v>0</v>
      </c>
      <c r="U35" s="168">
        <v>0</v>
      </c>
      <c r="V35" s="168">
        <v>0</v>
      </c>
      <c r="W35" s="168">
        <v>0</v>
      </c>
      <c r="X35" s="169" t="s">
        <v>120</v>
      </c>
      <c r="Z35" s="168" t="s">
        <v>145</v>
      </c>
      <c r="AA35" s="168">
        <v>90000000</v>
      </c>
      <c r="AB35" s="168">
        <v>67500000</v>
      </c>
      <c r="AC35" s="168">
        <v>26074874</v>
      </c>
      <c r="AD35" s="168">
        <v>73897158</v>
      </c>
      <c r="AE35" s="168">
        <v>-6397158</v>
      </c>
      <c r="AF35" s="169">
        <v>-9.4772711111111116E-2</v>
      </c>
      <c r="AH35" s="168" t="s">
        <v>145</v>
      </c>
      <c r="AI35" s="168">
        <v>0</v>
      </c>
      <c r="AJ35" s="168">
        <v>0</v>
      </c>
      <c r="AK35" s="168">
        <v>0</v>
      </c>
      <c r="AL35" s="168">
        <v>0</v>
      </c>
      <c r="AM35" s="168">
        <v>0</v>
      </c>
      <c r="AN35" s="169" t="s">
        <v>120</v>
      </c>
      <c r="AP35" s="168" t="s">
        <v>145</v>
      </c>
      <c r="AQ35" s="168">
        <f t="shared" si="13"/>
        <v>107045019</v>
      </c>
      <c r="AR35" s="168">
        <f t="shared" si="13"/>
        <v>80283764.25</v>
      </c>
      <c r="AS35" s="168">
        <f t="shared" si="13"/>
        <v>26565334</v>
      </c>
      <c r="AT35" s="168">
        <f t="shared" si="13"/>
        <v>75714659</v>
      </c>
      <c r="AU35" s="168">
        <f t="shared" si="3"/>
        <v>4569105.25</v>
      </c>
      <c r="AV35" s="169">
        <f t="shared" si="1"/>
        <v>5.6911945929341498E-2</v>
      </c>
    </row>
    <row r="36" spans="2:48" x14ac:dyDescent="0.25">
      <c r="B36" s="168" t="s">
        <v>146</v>
      </c>
      <c r="C36" s="168">
        <v>0</v>
      </c>
      <c r="D36" s="168">
        <v>0</v>
      </c>
      <c r="E36" s="168">
        <v>0</v>
      </c>
      <c r="F36" s="168">
        <v>0</v>
      </c>
      <c r="G36" s="168">
        <v>0</v>
      </c>
      <c r="H36" s="169" t="s">
        <v>120</v>
      </c>
      <c r="J36" s="168" t="s">
        <v>146</v>
      </c>
      <c r="K36" s="168">
        <v>4270511</v>
      </c>
      <c r="L36" s="168">
        <v>3202883.25</v>
      </c>
      <c r="M36" s="168">
        <v>917417</v>
      </c>
      <c r="N36" s="168">
        <v>2833168</v>
      </c>
      <c r="O36" s="168">
        <v>369715.25</v>
      </c>
      <c r="P36" s="169">
        <v>0.11543200958074259</v>
      </c>
      <c r="R36" s="168" t="s">
        <v>146</v>
      </c>
      <c r="S36" s="168">
        <v>0</v>
      </c>
      <c r="T36" s="168">
        <v>0</v>
      </c>
      <c r="U36" s="168">
        <v>0</v>
      </c>
      <c r="V36" s="168">
        <v>0</v>
      </c>
      <c r="W36" s="168">
        <v>0</v>
      </c>
      <c r="X36" s="169" t="s">
        <v>120</v>
      </c>
      <c r="Z36" s="168" t="s">
        <v>146</v>
      </c>
      <c r="AA36" s="168">
        <v>0</v>
      </c>
      <c r="AB36" s="168">
        <v>0</v>
      </c>
      <c r="AC36" s="168">
        <v>0</v>
      </c>
      <c r="AD36" s="168">
        <v>0</v>
      </c>
      <c r="AE36" s="168">
        <v>0</v>
      </c>
      <c r="AF36" s="169" t="s">
        <v>120</v>
      </c>
      <c r="AH36" s="168" t="s">
        <v>146</v>
      </c>
      <c r="AI36" s="168">
        <v>0</v>
      </c>
      <c r="AJ36" s="168">
        <v>0</v>
      </c>
      <c r="AK36" s="168">
        <v>0</v>
      </c>
      <c r="AL36" s="168">
        <v>0</v>
      </c>
      <c r="AM36" s="168">
        <v>0</v>
      </c>
      <c r="AN36" s="169" t="s">
        <v>120</v>
      </c>
      <c r="AP36" s="168" t="s">
        <v>146</v>
      </c>
      <c r="AQ36" s="168">
        <f t="shared" si="13"/>
        <v>4270511</v>
      </c>
      <c r="AR36" s="168">
        <f t="shared" si="13"/>
        <v>3202883.25</v>
      </c>
      <c r="AS36" s="168">
        <f t="shared" si="13"/>
        <v>917417</v>
      </c>
      <c r="AT36" s="168">
        <f t="shared" si="13"/>
        <v>2833168</v>
      </c>
      <c r="AU36" s="168">
        <f t="shared" si="3"/>
        <v>369715.25</v>
      </c>
      <c r="AV36" s="169">
        <f t="shared" si="1"/>
        <v>0.11543200958074259</v>
      </c>
    </row>
    <row r="37" spans="2:48" x14ac:dyDescent="0.25">
      <c r="B37" s="168" t="s">
        <v>147</v>
      </c>
      <c r="C37" s="168">
        <v>13595766</v>
      </c>
      <c r="D37" s="168">
        <v>10196824.5</v>
      </c>
      <c r="E37" s="168">
        <v>4194059</v>
      </c>
      <c r="F37" s="168">
        <v>11244230</v>
      </c>
      <c r="G37" s="168">
        <v>-1047405.5</v>
      </c>
      <c r="H37" s="169">
        <v>-0.102718792502509</v>
      </c>
      <c r="J37" s="168" t="s">
        <v>147</v>
      </c>
      <c r="K37" s="168">
        <v>15204389</v>
      </c>
      <c r="L37" s="168">
        <v>11403291.75</v>
      </c>
      <c r="M37" s="168">
        <v>987040</v>
      </c>
      <c r="N37" s="168">
        <v>2100895</v>
      </c>
      <c r="O37" s="168">
        <v>9302396.75</v>
      </c>
      <c r="P37" s="169">
        <v>0.81576416301021148</v>
      </c>
      <c r="R37" s="168" t="s">
        <v>147</v>
      </c>
      <c r="S37" s="168">
        <v>0</v>
      </c>
      <c r="T37" s="168">
        <v>0</v>
      </c>
      <c r="U37" s="168">
        <v>0</v>
      </c>
      <c r="V37" s="168">
        <v>0</v>
      </c>
      <c r="W37" s="168">
        <v>0</v>
      </c>
      <c r="X37" s="169" t="s">
        <v>120</v>
      </c>
      <c r="Z37" s="168" t="s">
        <v>147</v>
      </c>
      <c r="AA37" s="168">
        <v>26000000</v>
      </c>
      <c r="AB37" s="168">
        <v>19500000</v>
      </c>
      <c r="AC37" s="168">
        <v>1530162</v>
      </c>
      <c r="AD37" s="168">
        <v>31238000</v>
      </c>
      <c r="AE37" s="168">
        <v>-11738000</v>
      </c>
      <c r="AF37" s="169">
        <v>-0.60194871794871796</v>
      </c>
      <c r="AH37" s="168" t="s">
        <v>147</v>
      </c>
      <c r="AI37" s="168">
        <v>0</v>
      </c>
      <c r="AJ37" s="168">
        <v>0</v>
      </c>
      <c r="AK37" s="168">
        <v>1264374</v>
      </c>
      <c r="AL37" s="168">
        <v>1264374</v>
      </c>
      <c r="AM37" s="168">
        <v>-1264374</v>
      </c>
      <c r="AN37" s="169" t="s">
        <v>120</v>
      </c>
      <c r="AP37" s="168" t="s">
        <v>147</v>
      </c>
      <c r="AQ37" s="168">
        <f t="shared" si="13"/>
        <v>54800155</v>
      </c>
      <c r="AR37" s="168">
        <f t="shared" si="13"/>
        <v>41100116.25</v>
      </c>
      <c r="AS37" s="168">
        <f t="shared" si="13"/>
        <v>7975635</v>
      </c>
      <c r="AT37" s="168">
        <f t="shared" si="13"/>
        <v>45847499</v>
      </c>
      <c r="AU37" s="168">
        <f t="shared" si="3"/>
        <v>-4747382.75</v>
      </c>
      <c r="AV37" s="169">
        <f t="shared" si="1"/>
        <v>-0.11550776939712427</v>
      </c>
    </row>
    <row r="38" spans="2:48" x14ac:dyDescent="0.25">
      <c r="B38" s="166" t="s">
        <v>148</v>
      </c>
      <c r="C38" s="166">
        <v>67112855</v>
      </c>
      <c r="D38" s="166">
        <v>50334641.25</v>
      </c>
      <c r="E38" s="166">
        <v>19108021</v>
      </c>
      <c r="F38" s="166">
        <v>56728363</v>
      </c>
      <c r="G38" s="166">
        <v>-6393721.75</v>
      </c>
      <c r="H38" s="167">
        <v>-0.12702428369845589</v>
      </c>
      <c r="J38" s="166" t="s">
        <v>148</v>
      </c>
      <c r="K38" s="166">
        <v>57010879</v>
      </c>
      <c r="L38" s="166">
        <v>42758159.25</v>
      </c>
      <c r="M38" s="166">
        <v>5741229</v>
      </c>
      <c r="N38" s="166">
        <v>15516780</v>
      </c>
      <c r="O38" s="166">
        <v>27241379.25</v>
      </c>
      <c r="P38" s="167">
        <v>0.6371036482352781</v>
      </c>
      <c r="R38" s="166" t="s">
        <v>148</v>
      </c>
      <c r="S38" s="166">
        <v>210058380</v>
      </c>
      <c r="T38" s="166">
        <v>157543785</v>
      </c>
      <c r="U38" s="166">
        <v>52465904</v>
      </c>
      <c r="V38" s="166">
        <v>166395325</v>
      </c>
      <c r="W38" s="166">
        <v>-8851540</v>
      </c>
      <c r="X38" s="167">
        <v>-5.6184634639824101E-2</v>
      </c>
      <c r="Z38" s="166" t="s">
        <v>148</v>
      </c>
      <c r="AA38" s="166">
        <v>7400000</v>
      </c>
      <c r="AB38" s="166">
        <v>5550000</v>
      </c>
      <c r="AC38" s="166">
        <v>0</v>
      </c>
      <c r="AD38" s="166">
        <v>23280</v>
      </c>
      <c r="AE38" s="166">
        <v>5526720</v>
      </c>
      <c r="AF38" s="167">
        <v>0.99580540540540541</v>
      </c>
      <c r="AH38" s="166" t="s">
        <v>148</v>
      </c>
      <c r="AI38" s="166">
        <v>0</v>
      </c>
      <c r="AJ38" s="166">
        <v>0</v>
      </c>
      <c r="AK38" s="166">
        <v>0</v>
      </c>
      <c r="AL38" s="166">
        <v>0</v>
      </c>
      <c r="AM38" s="166">
        <v>0</v>
      </c>
      <c r="AN38" s="167" t="s">
        <v>120</v>
      </c>
      <c r="AP38" s="166" t="s">
        <v>148</v>
      </c>
      <c r="AQ38" s="166">
        <f>SUM(AQ39:AQ45)</f>
        <v>341582114</v>
      </c>
      <c r="AR38" s="166">
        <f t="shared" ref="AR38:AT38" si="14">SUM(AR39:AR45)</f>
        <v>256186585.5</v>
      </c>
      <c r="AS38" s="166">
        <f t="shared" si="14"/>
        <v>77315154</v>
      </c>
      <c r="AT38" s="166">
        <f t="shared" si="14"/>
        <v>238663748</v>
      </c>
      <c r="AU38" s="166">
        <f t="shared" si="3"/>
        <v>17522837.5</v>
      </c>
      <c r="AV38" s="167">
        <f t="shared" si="1"/>
        <v>6.839873159556982E-2</v>
      </c>
    </row>
    <row r="39" spans="2:48" x14ac:dyDescent="0.25">
      <c r="B39" s="168" t="s">
        <v>149</v>
      </c>
      <c r="C39" s="168">
        <v>1700723</v>
      </c>
      <c r="D39" s="168">
        <v>1275542.25</v>
      </c>
      <c r="E39" s="168">
        <v>992090</v>
      </c>
      <c r="F39" s="168">
        <v>1700723</v>
      </c>
      <c r="G39" s="168">
        <v>-425180.75</v>
      </c>
      <c r="H39" s="169">
        <v>-0.33333333333333331</v>
      </c>
      <c r="J39" s="168" t="s">
        <v>149</v>
      </c>
      <c r="K39" s="168">
        <v>519609</v>
      </c>
      <c r="L39" s="168">
        <v>389706.75</v>
      </c>
      <c r="M39" s="168">
        <v>0</v>
      </c>
      <c r="N39" s="168">
        <v>0</v>
      </c>
      <c r="O39" s="168">
        <v>389706.75</v>
      </c>
      <c r="P39" s="169">
        <v>1</v>
      </c>
      <c r="R39" s="168" t="s">
        <v>149</v>
      </c>
      <c r="S39" s="168">
        <v>0</v>
      </c>
      <c r="T39" s="168">
        <v>0</v>
      </c>
      <c r="U39" s="168">
        <v>0</v>
      </c>
      <c r="V39" s="168">
        <v>0</v>
      </c>
      <c r="W39" s="168">
        <v>0</v>
      </c>
      <c r="X39" s="169" t="s">
        <v>120</v>
      </c>
      <c r="Z39" s="168" t="s">
        <v>149</v>
      </c>
      <c r="AA39" s="168">
        <v>0</v>
      </c>
      <c r="AB39" s="168">
        <v>0</v>
      </c>
      <c r="AC39" s="168">
        <v>0</v>
      </c>
      <c r="AD39" s="168">
        <v>0</v>
      </c>
      <c r="AE39" s="168">
        <v>0</v>
      </c>
      <c r="AF39" s="169" t="s">
        <v>120</v>
      </c>
      <c r="AH39" s="168" t="s">
        <v>149</v>
      </c>
      <c r="AI39" s="168">
        <v>0</v>
      </c>
      <c r="AJ39" s="168">
        <v>0</v>
      </c>
      <c r="AK39" s="168">
        <v>0</v>
      </c>
      <c r="AL39" s="168">
        <v>0</v>
      </c>
      <c r="AM39" s="168">
        <v>0</v>
      </c>
      <c r="AN39" s="169" t="s">
        <v>120</v>
      </c>
      <c r="AP39" s="168" t="s">
        <v>149</v>
      </c>
      <c r="AQ39" s="168">
        <f t="shared" ref="AQ39:AT45" si="15">C39+K39+S39+AA39+AI39</f>
        <v>2220332</v>
      </c>
      <c r="AR39" s="168">
        <f t="shared" si="15"/>
        <v>1665249</v>
      </c>
      <c r="AS39" s="168">
        <f t="shared" si="15"/>
        <v>992090</v>
      </c>
      <c r="AT39" s="168">
        <f t="shared" si="15"/>
        <v>1700723</v>
      </c>
      <c r="AU39" s="168">
        <f t="shared" si="3"/>
        <v>-35474</v>
      </c>
      <c r="AV39" s="169">
        <f t="shared" si="1"/>
        <v>-2.1302519923446884E-2</v>
      </c>
    </row>
    <row r="40" spans="2:48" x14ac:dyDescent="0.25">
      <c r="B40" s="168" t="s">
        <v>150</v>
      </c>
      <c r="C40" s="168">
        <v>19260428</v>
      </c>
      <c r="D40" s="168">
        <v>14445321</v>
      </c>
      <c r="E40" s="168">
        <v>3071701</v>
      </c>
      <c r="F40" s="168">
        <v>11390858</v>
      </c>
      <c r="G40" s="168">
        <v>3054463</v>
      </c>
      <c r="H40" s="169">
        <v>0.21144999131552702</v>
      </c>
      <c r="J40" s="168" t="s">
        <v>150</v>
      </c>
      <c r="K40" s="168">
        <v>21839171</v>
      </c>
      <c r="L40" s="168">
        <v>16379378.25</v>
      </c>
      <c r="M40" s="168">
        <v>1661967</v>
      </c>
      <c r="N40" s="168">
        <v>6970213</v>
      </c>
      <c r="O40" s="168">
        <v>9409165.25</v>
      </c>
      <c r="P40" s="169">
        <v>0.57445191791696981</v>
      </c>
      <c r="R40" s="168" t="s">
        <v>150</v>
      </c>
      <c r="S40" s="168">
        <v>36310750</v>
      </c>
      <c r="T40" s="168">
        <v>27233062.5</v>
      </c>
      <c r="U40" s="168">
        <v>2380727</v>
      </c>
      <c r="V40" s="168">
        <v>8011277</v>
      </c>
      <c r="W40" s="168">
        <v>19221785.5</v>
      </c>
      <c r="X40" s="169">
        <v>0.70582533639027933</v>
      </c>
      <c r="Z40" s="168" t="s">
        <v>150</v>
      </c>
      <c r="AA40" s="168">
        <v>0</v>
      </c>
      <c r="AB40" s="168">
        <v>0</v>
      </c>
      <c r="AC40" s="168">
        <v>0</v>
      </c>
      <c r="AD40" s="168">
        <v>0</v>
      </c>
      <c r="AE40" s="168">
        <v>0</v>
      </c>
      <c r="AF40" s="169" t="s">
        <v>120</v>
      </c>
      <c r="AH40" s="168" t="s">
        <v>150</v>
      </c>
      <c r="AI40" s="168">
        <v>0</v>
      </c>
      <c r="AJ40" s="168">
        <v>0</v>
      </c>
      <c r="AK40" s="168">
        <v>0</v>
      </c>
      <c r="AL40" s="168">
        <v>0</v>
      </c>
      <c r="AM40" s="168">
        <v>0</v>
      </c>
      <c r="AN40" s="169" t="s">
        <v>120</v>
      </c>
      <c r="AP40" s="168" t="s">
        <v>150</v>
      </c>
      <c r="AQ40" s="168">
        <f t="shared" si="15"/>
        <v>77410349</v>
      </c>
      <c r="AR40" s="168">
        <f t="shared" si="15"/>
        <v>58057761.75</v>
      </c>
      <c r="AS40" s="168">
        <f t="shared" si="15"/>
        <v>7114395</v>
      </c>
      <c r="AT40" s="168">
        <f t="shared" si="15"/>
        <v>26372348</v>
      </c>
      <c r="AU40" s="168">
        <f t="shared" si="3"/>
        <v>31685413.75</v>
      </c>
      <c r="AV40" s="169">
        <f t="shared" si="1"/>
        <v>0.54575672218366222</v>
      </c>
    </row>
    <row r="41" spans="2:48" x14ac:dyDescent="0.25">
      <c r="B41" s="168" t="s">
        <v>151</v>
      </c>
      <c r="C41" s="168">
        <v>5502013</v>
      </c>
      <c r="D41" s="168">
        <v>4126509.75</v>
      </c>
      <c r="E41" s="168">
        <v>437453</v>
      </c>
      <c r="F41" s="168">
        <v>3116113</v>
      </c>
      <c r="G41" s="168">
        <v>1010396.75</v>
      </c>
      <c r="H41" s="169">
        <v>0.24485504971846972</v>
      </c>
      <c r="J41" s="168" t="s">
        <v>151</v>
      </c>
      <c r="K41" s="168">
        <v>14148990</v>
      </c>
      <c r="L41" s="168">
        <v>10611742.5</v>
      </c>
      <c r="M41" s="168">
        <v>1843584</v>
      </c>
      <c r="N41" s="168">
        <v>2371735</v>
      </c>
      <c r="O41" s="168">
        <v>8240007.5</v>
      </c>
      <c r="P41" s="169">
        <v>0.77649900570052466</v>
      </c>
      <c r="R41" s="168" t="s">
        <v>151</v>
      </c>
      <c r="S41" s="168">
        <v>6710500</v>
      </c>
      <c r="T41" s="168">
        <v>5032875</v>
      </c>
      <c r="U41" s="168">
        <v>1047990</v>
      </c>
      <c r="V41" s="168">
        <v>3381918</v>
      </c>
      <c r="W41" s="168">
        <v>1650957</v>
      </c>
      <c r="X41" s="169">
        <v>0.32803457268459879</v>
      </c>
      <c r="Z41" s="168" t="s">
        <v>151</v>
      </c>
      <c r="AA41" s="168">
        <v>0</v>
      </c>
      <c r="AB41" s="168">
        <v>0</v>
      </c>
      <c r="AC41" s="168">
        <v>0</v>
      </c>
      <c r="AD41" s="168">
        <v>0</v>
      </c>
      <c r="AE41" s="168">
        <v>0</v>
      </c>
      <c r="AF41" s="169" t="s">
        <v>120</v>
      </c>
      <c r="AH41" s="168" t="s">
        <v>151</v>
      </c>
      <c r="AI41" s="168">
        <v>0</v>
      </c>
      <c r="AJ41" s="168">
        <v>0</v>
      </c>
      <c r="AK41" s="168">
        <v>0</v>
      </c>
      <c r="AL41" s="168">
        <v>0</v>
      </c>
      <c r="AM41" s="168">
        <v>0</v>
      </c>
      <c r="AN41" s="169" t="s">
        <v>120</v>
      </c>
      <c r="AP41" s="168" t="s">
        <v>151</v>
      </c>
      <c r="AQ41" s="168">
        <f t="shared" si="15"/>
        <v>26361503</v>
      </c>
      <c r="AR41" s="168">
        <f t="shared" si="15"/>
        <v>19771127.25</v>
      </c>
      <c r="AS41" s="168">
        <f t="shared" si="15"/>
        <v>3329027</v>
      </c>
      <c r="AT41" s="168">
        <f t="shared" si="15"/>
        <v>8869766</v>
      </c>
      <c r="AU41" s="168">
        <f t="shared" si="3"/>
        <v>10901361.25</v>
      </c>
      <c r="AV41" s="169">
        <f t="shared" si="1"/>
        <v>0.55137783051798428</v>
      </c>
    </row>
    <row r="42" spans="2:48" x14ac:dyDescent="0.25">
      <c r="B42" s="168" t="s">
        <v>152</v>
      </c>
      <c r="C42" s="168">
        <v>3349730</v>
      </c>
      <c r="D42" s="168">
        <v>2512297.5</v>
      </c>
      <c r="E42" s="168">
        <v>374052</v>
      </c>
      <c r="F42" s="168">
        <v>1386575</v>
      </c>
      <c r="G42" s="168">
        <v>1125722.5</v>
      </c>
      <c r="H42" s="169">
        <v>0.44808487052190277</v>
      </c>
      <c r="J42" s="168" t="s">
        <v>152</v>
      </c>
      <c r="K42" s="168">
        <v>4755369</v>
      </c>
      <c r="L42" s="168">
        <v>3566526.75</v>
      </c>
      <c r="M42" s="168">
        <v>317246</v>
      </c>
      <c r="N42" s="168">
        <v>689038</v>
      </c>
      <c r="O42" s="168">
        <v>2877488.75</v>
      </c>
      <c r="P42" s="169">
        <v>0.8068041968281886</v>
      </c>
      <c r="R42" s="168" t="s">
        <v>152</v>
      </c>
      <c r="S42" s="168">
        <v>0</v>
      </c>
      <c r="T42" s="168">
        <v>0</v>
      </c>
      <c r="U42" s="168">
        <v>0</v>
      </c>
      <c r="V42" s="168">
        <v>0</v>
      </c>
      <c r="W42" s="168">
        <v>0</v>
      </c>
      <c r="X42" s="169" t="s">
        <v>120</v>
      </c>
      <c r="Z42" s="168" t="s">
        <v>152</v>
      </c>
      <c r="AA42" s="168">
        <v>7400000</v>
      </c>
      <c r="AB42" s="168">
        <v>5550000</v>
      </c>
      <c r="AC42" s="168">
        <v>0</v>
      </c>
      <c r="AD42" s="168">
        <v>23280</v>
      </c>
      <c r="AE42" s="168">
        <v>5526720</v>
      </c>
      <c r="AF42" s="169">
        <v>0.99580540540540541</v>
      </c>
      <c r="AH42" s="168" t="s">
        <v>152</v>
      </c>
      <c r="AI42" s="168">
        <v>0</v>
      </c>
      <c r="AJ42" s="168">
        <v>0</v>
      </c>
      <c r="AK42" s="168">
        <v>0</v>
      </c>
      <c r="AL42" s="168">
        <v>0</v>
      </c>
      <c r="AM42" s="168">
        <v>0</v>
      </c>
      <c r="AN42" s="169" t="s">
        <v>120</v>
      </c>
      <c r="AP42" s="168" t="s">
        <v>152</v>
      </c>
      <c r="AQ42" s="168">
        <f t="shared" si="15"/>
        <v>15505099</v>
      </c>
      <c r="AR42" s="168">
        <f t="shared" si="15"/>
        <v>11628824.25</v>
      </c>
      <c r="AS42" s="168">
        <f t="shared" si="15"/>
        <v>691298</v>
      </c>
      <c r="AT42" s="168">
        <f t="shared" si="15"/>
        <v>2098893</v>
      </c>
      <c r="AU42" s="168">
        <f t="shared" si="3"/>
        <v>9529931.25</v>
      </c>
      <c r="AV42" s="169">
        <f t="shared" si="1"/>
        <v>0.81950944008806392</v>
      </c>
    </row>
    <row r="43" spans="2:48" x14ac:dyDescent="0.25">
      <c r="B43" s="168" t="s">
        <v>153</v>
      </c>
      <c r="C43" s="168">
        <v>819639</v>
      </c>
      <c r="D43" s="168">
        <v>614729.25</v>
      </c>
      <c r="E43" s="168">
        <v>1016231</v>
      </c>
      <c r="F43" s="168">
        <v>1531362</v>
      </c>
      <c r="G43" s="168">
        <v>-916632.75</v>
      </c>
      <c r="H43" s="169">
        <v>-1.4911162109172453</v>
      </c>
      <c r="J43" s="168" t="s">
        <v>153</v>
      </c>
      <c r="K43" s="168">
        <v>1176476</v>
      </c>
      <c r="L43" s="168">
        <v>882357</v>
      </c>
      <c r="M43" s="168">
        <v>550795</v>
      </c>
      <c r="N43" s="168">
        <v>550795</v>
      </c>
      <c r="O43" s="168">
        <v>331562</v>
      </c>
      <c r="P43" s="169">
        <v>0.37576853813139127</v>
      </c>
      <c r="R43" s="168" t="s">
        <v>153</v>
      </c>
      <c r="S43" s="168">
        <v>0</v>
      </c>
      <c r="T43" s="168">
        <v>0</v>
      </c>
      <c r="U43" s="168">
        <v>0</v>
      </c>
      <c r="V43" s="168">
        <v>0</v>
      </c>
      <c r="W43" s="168">
        <v>0</v>
      </c>
      <c r="X43" s="169" t="s">
        <v>120</v>
      </c>
      <c r="Z43" s="168" t="s">
        <v>153</v>
      </c>
      <c r="AA43" s="168">
        <v>0</v>
      </c>
      <c r="AB43" s="168">
        <v>0</v>
      </c>
      <c r="AC43" s="168">
        <v>0</v>
      </c>
      <c r="AD43" s="168">
        <v>0</v>
      </c>
      <c r="AE43" s="168">
        <v>0</v>
      </c>
      <c r="AF43" s="169" t="s">
        <v>120</v>
      </c>
      <c r="AH43" s="168" t="s">
        <v>153</v>
      </c>
      <c r="AI43" s="168">
        <v>0</v>
      </c>
      <c r="AJ43" s="168">
        <v>0</v>
      </c>
      <c r="AK43" s="168">
        <v>0</v>
      </c>
      <c r="AL43" s="168">
        <v>0</v>
      </c>
      <c r="AM43" s="168">
        <v>0</v>
      </c>
      <c r="AN43" s="169" t="s">
        <v>120</v>
      </c>
      <c r="AP43" s="168" t="s">
        <v>153</v>
      </c>
      <c r="AQ43" s="168">
        <f t="shared" si="15"/>
        <v>1996115</v>
      </c>
      <c r="AR43" s="168">
        <f t="shared" si="15"/>
        <v>1497086.25</v>
      </c>
      <c r="AS43" s="168">
        <f t="shared" si="15"/>
        <v>1567026</v>
      </c>
      <c r="AT43" s="168">
        <f t="shared" si="15"/>
        <v>2082157</v>
      </c>
      <c r="AU43" s="168">
        <f t="shared" si="3"/>
        <v>-585070.75</v>
      </c>
      <c r="AV43" s="169">
        <f t="shared" si="1"/>
        <v>-0.39080630791980087</v>
      </c>
    </row>
    <row r="44" spans="2:48" x14ac:dyDescent="0.25">
      <c r="B44" s="168" t="s">
        <v>154</v>
      </c>
      <c r="C44" s="168">
        <v>31903951</v>
      </c>
      <c r="D44" s="168">
        <v>23927963.25</v>
      </c>
      <c r="E44" s="168">
        <v>1037142</v>
      </c>
      <c r="F44" s="168">
        <v>22987050</v>
      </c>
      <c r="G44" s="168">
        <v>940913.25</v>
      </c>
      <c r="H44" s="169">
        <v>3.9322747204570366E-2</v>
      </c>
      <c r="J44" s="168" t="s">
        <v>154</v>
      </c>
      <c r="K44" s="168">
        <v>10346360</v>
      </c>
      <c r="L44" s="168">
        <v>7759770</v>
      </c>
      <c r="M44" s="168">
        <v>460445</v>
      </c>
      <c r="N44" s="168">
        <v>3208264</v>
      </c>
      <c r="O44" s="168">
        <v>4551506</v>
      </c>
      <c r="P44" s="169">
        <v>0.58655166325806052</v>
      </c>
      <c r="R44" s="168" t="s">
        <v>154</v>
      </c>
      <c r="S44" s="168">
        <v>167037130</v>
      </c>
      <c r="T44" s="168">
        <v>125277847.5</v>
      </c>
      <c r="U44" s="168">
        <v>49037187</v>
      </c>
      <c r="V44" s="168">
        <v>155002130</v>
      </c>
      <c r="W44" s="168">
        <v>-29724282.5</v>
      </c>
      <c r="X44" s="169">
        <v>-0.23726686795125532</v>
      </c>
      <c r="Z44" s="168" t="s">
        <v>154</v>
      </c>
      <c r="AA44" s="168">
        <v>0</v>
      </c>
      <c r="AB44" s="168">
        <v>0</v>
      </c>
      <c r="AC44" s="168">
        <v>0</v>
      </c>
      <c r="AD44" s="168">
        <v>0</v>
      </c>
      <c r="AE44" s="168">
        <v>0</v>
      </c>
      <c r="AF44" s="169" t="s">
        <v>120</v>
      </c>
      <c r="AH44" s="168" t="s">
        <v>154</v>
      </c>
      <c r="AI44" s="168">
        <v>0</v>
      </c>
      <c r="AJ44" s="168">
        <v>0</v>
      </c>
      <c r="AK44" s="168">
        <v>0</v>
      </c>
      <c r="AL44" s="168">
        <v>0</v>
      </c>
      <c r="AM44" s="168">
        <v>0</v>
      </c>
      <c r="AN44" s="169" t="s">
        <v>120</v>
      </c>
      <c r="AP44" s="168" t="s">
        <v>154</v>
      </c>
      <c r="AQ44" s="168">
        <f t="shared" si="15"/>
        <v>209287441</v>
      </c>
      <c r="AR44" s="168">
        <f t="shared" si="15"/>
        <v>156965580.75</v>
      </c>
      <c r="AS44" s="168">
        <f t="shared" si="15"/>
        <v>50534774</v>
      </c>
      <c r="AT44" s="168">
        <f t="shared" si="15"/>
        <v>181197444</v>
      </c>
      <c r="AU44" s="168">
        <f t="shared" si="3"/>
        <v>-24231863.25</v>
      </c>
      <c r="AV44" s="169">
        <f t="shared" si="1"/>
        <v>-0.15437692221579602</v>
      </c>
    </row>
    <row r="45" spans="2:48" x14ac:dyDescent="0.25">
      <c r="B45" s="168" t="s">
        <v>155</v>
      </c>
      <c r="C45" s="168">
        <v>4576371</v>
      </c>
      <c r="D45" s="168">
        <v>3432278.25</v>
      </c>
      <c r="E45" s="168">
        <v>12179352</v>
      </c>
      <c r="F45" s="168">
        <v>14615682</v>
      </c>
      <c r="G45" s="168">
        <v>-11183403.75</v>
      </c>
      <c r="H45" s="169">
        <v>-3.2583033587093353</v>
      </c>
      <c r="J45" s="168" t="s">
        <v>155</v>
      </c>
      <c r="K45" s="168">
        <v>4224904</v>
      </c>
      <c r="L45" s="168">
        <v>3168678</v>
      </c>
      <c r="M45" s="168">
        <v>907192</v>
      </c>
      <c r="N45" s="168">
        <v>1726735</v>
      </c>
      <c r="O45" s="168">
        <v>1441943</v>
      </c>
      <c r="P45" s="169">
        <v>0.45506138522121842</v>
      </c>
      <c r="R45" s="168" t="s">
        <v>155</v>
      </c>
      <c r="S45" s="168">
        <v>0</v>
      </c>
      <c r="T45" s="168">
        <v>0</v>
      </c>
      <c r="U45" s="168">
        <v>0</v>
      </c>
      <c r="V45" s="168">
        <v>0</v>
      </c>
      <c r="W45" s="168">
        <v>0</v>
      </c>
      <c r="X45" s="169" t="s">
        <v>120</v>
      </c>
      <c r="Z45" s="168" t="s">
        <v>155</v>
      </c>
      <c r="AA45" s="168">
        <v>0</v>
      </c>
      <c r="AB45" s="168">
        <v>0</v>
      </c>
      <c r="AC45" s="168">
        <v>0</v>
      </c>
      <c r="AD45" s="168">
        <v>0</v>
      </c>
      <c r="AE45" s="168">
        <v>0</v>
      </c>
      <c r="AF45" s="169" t="s">
        <v>120</v>
      </c>
      <c r="AH45" s="168" t="s">
        <v>155</v>
      </c>
      <c r="AI45" s="168">
        <v>0</v>
      </c>
      <c r="AJ45" s="168">
        <v>0</v>
      </c>
      <c r="AK45" s="168">
        <v>0</v>
      </c>
      <c r="AL45" s="168">
        <v>0</v>
      </c>
      <c r="AM45" s="168">
        <v>0</v>
      </c>
      <c r="AN45" s="169" t="s">
        <v>120</v>
      </c>
      <c r="AP45" s="168" t="s">
        <v>155</v>
      </c>
      <c r="AQ45" s="168">
        <f t="shared" si="15"/>
        <v>8801275</v>
      </c>
      <c r="AR45" s="168">
        <f t="shared" si="15"/>
        <v>6600956.25</v>
      </c>
      <c r="AS45" s="168">
        <f t="shared" si="15"/>
        <v>13086544</v>
      </c>
      <c r="AT45" s="168">
        <f t="shared" si="15"/>
        <v>16342417</v>
      </c>
      <c r="AU45" s="168">
        <f t="shared" si="3"/>
        <v>-9741460.75</v>
      </c>
      <c r="AV45" s="169">
        <f t="shared" si="1"/>
        <v>-1.4757650832786537</v>
      </c>
    </row>
    <row r="46" spans="2:48" x14ac:dyDescent="0.25">
      <c r="B46" s="173" t="s">
        <v>101</v>
      </c>
      <c r="C46" s="173">
        <v>398254998</v>
      </c>
      <c r="D46" s="173">
        <v>298691248.5</v>
      </c>
      <c r="E46" s="173">
        <v>83415409</v>
      </c>
      <c r="F46" s="173">
        <v>286404236</v>
      </c>
      <c r="G46" s="173">
        <v>12287012.5</v>
      </c>
      <c r="H46" s="174">
        <v>4.1136165059084413E-2</v>
      </c>
      <c r="J46" s="173" t="s">
        <v>101</v>
      </c>
      <c r="K46" s="173">
        <v>415953428</v>
      </c>
      <c r="L46" s="173">
        <v>311965071</v>
      </c>
      <c r="M46" s="173">
        <v>205961965</v>
      </c>
      <c r="N46" s="173">
        <v>564976346</v>
      </c>
      <c r="O46" s="173">
        <v>-253011275</v>
      </c>
      <c r="P46" s="174">
        <v>-0.8110243694557715</v>
      </c>
      <c r="R46" s="173" t="s">
        <v>101</v>
      </c>
      <c r="S46" s="173">
        <v>580128</v>
      </c>
      <c r="T46" s="173">
        <v>435096</v>
      </c>
      <c r="U46" s="173">
        <v>145038</v>
      </c>
      <c r="V46" s="173">
        <v>483460</v>
      </c>
      <c r="W46" s="173">
        <v>-48364</v>
      </c>
      <c r="X46" s="174">
        <v>-0.11115707797819332</v>
      </c>
      <c r="Z46" s="173" t="s">
        <v>101</v>
      </c>
      <c r="AA46" s="173">
        <v>53666375</v>
      </c>
      <c r="AB46" s="173">
        <v>40249781.25</v>
      </c>
      <c r="AC46" s="173">
        <v>6734698</v>
      </c>
      <c r="AD46" s="173">
        <v>11970558</v>
      </c>
      <c r="AE46" s="173">
        <v>28279223.25</v>
      </c>
      <c r="AF46" s="174">
        <v>0.70259321595691904</v>
      </c>
      <c r="AH46" s="173" t="s">
        <v>101</v>
      </c>
      <c r="AI46" s="173">
        <v>7760000</v>
      </c>
      <c r="AJ46" s="173">
        <v>5820000</v>
      </c>
      <c r="AK46" s="173">
        <v>2096905</v>
      </c>
      <c r="AL46" s="173">
        <v>23823432</v>
      </c>
      <c r="AM46" s="173">
        <v>-16063432</v>
      </c>
      <c r="AN46" s="174">
        <v>-2.0700298969072164</v>
      </c>
      <c r="AP46" s="173" t="s">
        <v>101</v>
      </c>
      <c r="AQ46" s="173">
        <f>SUM(AQ47:AQ60)</f>
        <v>876214929</v>
      </c>
      <c r="AR46" s="173">
        <f t="shared" ref="AR46:AT46" si="16">SUM(AR47:AR60)</f>
        <v>657161196.75</v>
      </c>
      <c r="AS46" s="173">
        <f t="shared" si="16"/>
        <v>298354015</v>
      </c>
      <c r="AT46" s="173">
        <f t="shared" si="16"/>
        <v>887658032</v>
      </c>
      <c r="AU46" s="173">
        <f t="shared" si="3"/>
        <v>-230496835.25</v>
      </c>
      <c r="AV46" s="174">
        <f t="shared" si="1"/>
        <v>-0.35074626498022915</v>
      </c>
    </row>
    <row r="47" spans="2:48" x14ac:dyDescent="0.25">
      <c r="B47" s="170" t="s">
        <v>156</v>
      </c>
      <c r="C47" s="170">
        <v>37336147</v>
      </c>
      <c r="D47" s="168">
        <v>28002110.25</v>
      </c>
      <c r="E47" s="170">
        <v>7544241</v>
      </c>
      <c r="F47" s="170">
        <v>23333530</v>
      </c>
      <c r="G47" s="170">
        <v>4668580.25</v>
      </c>
      <c r="H47" s="171">
        <v>0.16672244371296982</v>
      </c>
      <c r="J47" s="170" t="s">
        <v>156</v>
      </c>
      <c r="K47" s="170">
        <v>61924567</v>
      </c>
      <c r="L47" s="168">
        <v>46443425.25</v>
      </c>
      <c r="M47" s="170">
        <v>11607812</v>
      </c>
      <c r="N47" s="170">
        <v>31959807</v>
      </c>
      <c r="O47" s="170">
        <v>14483618.25</v>
      </c>
      <c r="P47" s="171">
        <v>0.31185508329836203</v>
      </c>
      <c r="R47" s="170" t="s">
        <v>156</v>
      </c>
      <c r="S47" s="170">
        <v>0</v>
      </c>
      <c r="T47" s="168">
        <v>0</v>
      </c>
      <c r="U47" s="170">
        <v>0</v>
      </c>
      <c r="V47" s="170">
        <v>0</v>
      </c>
      <c r="W47" s="170">
        <v>0</v>
      </c>
      <c r="X47" s="171" t="s">
        <v>120</v>
      </c>
      <c r="Z47" s="170" t="s">
        <v>156</v>
      </c>
      <c r="AA47" s="170">
        <v>0</v>
      </c>
      <c r="AB47" s="168">
        <v>0</v>
      </c>
      <c r="AC47" s="170">
        <v>0</v>
      </c>
      <c r="AD47" s="170">
        <v>0</v>
      </c>
      <c r="AE47" s="170">
        <v>0</v>
      </c>
      <c r="AF47" s="171" t="s">
        <v>120</v>
      </c>
      <c r="AH47" s="170" t="s">
        <v>156</v>
      </c>
      <c r="AI47" s="170">
        <v>0</v>
      </c>
      <c r="AJ47" s="168">
        <v>0</v>
      </c>
      <c r="AK47" s="170">
        <v>0</v>
      </c>
      <c r="AL47" s="170">
        <v>0</v>
      </c>
      <c r="AM47" s="170">
        <v>0</v>
      </c>
      <c r="AN47" s="171" t="s">
        <v>120</v>
      </c>
      <c r="AP47" s="170" t="s">
        <v>156</v>
      </c>
      <c r="AQ47" s="168">
        <f t="shared" ref="AQ47:AT60" si="17">C47+K47+S47+AA47+AI47</f>
        <v>99260714</v>
      </c>
      <c r="AR47" s="168">
        <f t="shared" si="17"/>
        <v>74445535.5</v>
      </c>
      <c r="AS47" s="168">
        <f t="shared" si="17"/>
        <v>19152053</v>
      </c>
      <c r="AT47" s="168">
        <f t="shared" si="17"/>
        <v>55293337</v>
      </c>
      <c r="AU47" s="168">
        <f t="shared" si="3"/>
        <v>19152198.5</v>
      </c>
      <c r="AV47" s="169">
        <f t="shared" si="1"/>
        <v>0.2572645675978783</v>
      </c>
    </row>
    <row r="48" spans="2:48" x14ac:dyDescent="0.25">
      <c r="B48" s="168" t="s">
        <v>157</v>
      </c>
      <c r="C48" s="168">
        <v>1670591</v>
      </c>
      <c r="D48" s="168">
        <v>1252943.25</v>
      </c>
      <c r="E48" s="168">
        <v>222194</v>
      </c>
      <c r="F48" s="168">
        <v>855242</v>
      </c>
      <c r="G48" s="168">
        <v>397701.25</v>
      </c>
      <c r="H48" s="169">
        <v>0.3174136178953037</v>
      </c>
      <c r="J48" s="168" t="s">
        <v>157</v>
      </c>
      <c r="K48" s="168">
        <v>1748919</v>
      </c>
      <c r="L48" s="168">
        <v>1311689.25</v>
      </c>
      <c r="M48" s="168">
        <v>762700</v>
      </c>
      <c r="N48" s="168">
        <v>762700</v>
      </c>
      <c r="O48" s="168">
        <v>548989.25</v>
      </c>
      <c r="P48" s="169">
        <v>0.41853605951257128</v>
      </c>
      <c r="R48" s="168" t="s">
        <v>157</v>
      </c>
      <c r="S48" s="168">
        <v>0</v>
      </c>
      <c r="T48" s="168">
        <v>0</v>
      </c>
      <c r="U48" s="168">
        <v>0</v>
      </c>
      <c r="V48" s="168">
        <v>0</v>
      </c>
      <c r="W48" s="168">
        <v>0</v>
      </c>
      <c r="X48" s="169" t="s">
        <v>120</v>
      </c>
      <c r="Z48" s="168" t="s">
        <v>157</v>
      </c>
      <c r="AA48" s="168">
        <v>0</v>
      </c>
      <c r="AB48" s="168">
        <v>0</v>
      </c>
      <c r="AC48" s="168">
        <v>0</v>
      </c>
      <c r="AD48" s="168">
        <v>0</v>
      </c>
      <c r="AE48" s="168">
        <v>0</v>
      </c>
      <c r="AF48" s="169" t="s">
        <v>120</v>
      </c>
      <c r="AH48" s="168" t="s">
        <v>157</v>
      </c>
      <c r="AI48" s="168">
        <v>0</v>
      </c>
      <c r="AJ48" s="168">
        <v>0</v>
      </c>
      <c r="AK48" s="168">
        <v>0</v>
      </c>
      <c r="AL48" s="168">
        <v>0</v>
      </c>
      <c r="AM48" s="168">
        <v>0</v>
      </c>
      <c r="AN48" s="169" t="s">
        <v>120</v>
      </c>
      <c r="AP48" s="168" t="s">
        <v>157</v>
      </c>
      <c r="AQ48" s="168">
        <f t="shared" si="17"/>
        <v>3419510</v>
      </c>
      <c r="AR48" s="168">
        <f t="shared" si="17"/>
        <v>2564632.5</v>
      </c>
      <c r="AS48" s="168">
        <f t="shared" si="17"/>
        <v>984894</v>
      </c>
      <c r="AT48" s="168">
        <f t="shared" si="17"/>
        <v>1617942</v>
      </c>
      <c r="AU48" s="168">
        <f t="shared" si="3"/>
        <v>946690.5</v>
      </c>
      <c r="AV48" s="169">
        <f t="shared" si="1"/>
        <v>0.36913300443630814</v>
      </c>
    </row>
    <row r="49" spans="2:48" x14ac:dyDescent="0.25">
      <c r="B49" s="168" t="s">
        <v>158</v>
      </c>
      <c r="C49" s="168">
        <v>14734896</v>
      </c>
      <c r="D49" s="168">
        <v>11051172</v>
      </c>
      <c r="E49" s="168">
        <v>6551934</v>
      </c>
      <c r="F49" s="168">
        <v>21175706</v>
      </c>
      <c r="G49" s="168">
        <v>-10124534</v>
      </c>
      <c r="H49" s="169">
        <v>-0.91615025085122193</v>
      </c>
      <c r="J49" s="168" t="s">
        <v>158</v>
      </c>
      <c r="K49" s="168">
        <v>14408459</v>
      </c>
      <c r="L49" s="168">
        <v>10806344.25</v>
      </c>
      <c r="M49" s="168">
        <v>13197520</v>
      </c>
      <c r="N49" s="168">
        <v>17178114</v>
      </c>
      <c r="O49" s="168">
        <v>-6371769.75</v>
      </c>
      <c r="P49" s="169">
        <v>-0.58963231251863923</v>
      </c>
      <c r="R49" s="168" t="s">
        <v>158</v>
      </c>
      <c r="S49" s="168">
        <v>0</v>
      </c>
      <c r="T49" s="168">
        <v>0</v>
      </c>
      <c r="U49" s="168">
        <v>0</v>
      </c>
      <c r="V49" s="168">
        <v>0</v>
      </c>
      <c r="W49" s="168">
        <v>0</v>
      </c>
      <c r="X49" s="169" t="s">
        <v>120</v>
      </c>
      <c r="Z49" s="168" t="s">
        <v>158</v>
      </c>
      <c r="AA49" s="168">
        <v>0</v>
      </c>
      <c r="AB49" s="168">
        <v>0</v>
      </c>
      <c r="AC49" s="168">
        <v>0</v>
      </c>
      <c r="AD49" s="168">
        <v>0</v>
      </c>
      <c r="AE49" s="168">
        <v>0</v>
      </c>
      <c r="AF49" s="169" t="s">
        <v>120</v>
      </c>
      <c r="AH49" s="168" t="s">
        <v>158</v>
      </c>
      <c r="AI49" s="168">
        <v>0</v>
      </c>
      <c r="AJ49" s="168">
        <v>0</v>
      </c>
      <c r="AK49" s="168">
        <v>0</v>
      </c>
      <c r="AL49" s="168">
        <v>0</v>
      </c>
      <c r="AM49" s="168">
        <v>0</v>
      </c>
      <c r="AN49" s="169" t="s">
        <v>120</v>
      </c>
      <c r="AP49" s="168" t="s">
        <v>158</v>
      </c>
      <c r="AQ49" s="168">
        <f t="shared" si="17"/>
        <v>29143355</v>
      </c>
      <c r="AR49" s="168">
        <f t="shared" si="17"/>
        <v>21857516.25</v>
      </c>
      <c r="AS49" s="168">
        <f t="shared" si="17"/>
        <v>19749454</v>
      </c>
      <c r="AT49" s="168">
        <f t="shared" si="17"/>
        <v>38353820</v>
      </c>
      <c r="AU49" s="168">
        <f t="shared" si="3"/>
        <v>-16496303.75</v>
      </c>
      <c r="AV49" s="169">
        <f t="shared" si="1"/>
        <v>-0.75471995817457072</v>
      </c>
    </row>
    <row r="50" spans="2:48" x14ac:dyDescent="0.25">
      <c r="B50" s="168" t="s">
        <v>159</v>
      </c>
      <c r="C50" s="168">
        <v>1328898</v>
      </c>
      <c r="D50" s="168">
        <v>996673.5</v>
      </c>
      <c r="E50" s="168">
        <v>158586</v>
      </c>
      <c r="F50" s="168">
        <v>680217</v>
      </c>
      <c r="G50" s="168">
        <v>316456.5</v>
      </c>
      <c r="H50" s="169">
        <v>0.31751270601656412</v>
      </c>
      <c r="J50" s="168" t="s">
        <v>159</v>
      </c>
      <c r="K50" s="168">
        <v>822614</v>
      </c>
      <c r="L50" s="168">
        <v>616960.5</v>
      </c>
      <c r="M50" s="168">
        <v>375187</v>
      </c>
      <c r="N50" s="168">
        <v>375187</v>
      </c>
      <c r="O50" s="168">
        <v>241773.5</v>
      </c>
      <c r="P50" s="169">
        <v>0.39187841036824889</v>
      </c>
      <c r="R50" s="168" t="s">
        <v>159</v>
      </c>
      <c r="S50" s="168">
        <v>580128</v>
      </c>
      <c r="T50" s="168">
        <v>435096</v>
      </c>
      <c r="U50" s="168">
        <v>145038</v>
      </c>
      <c r="V50" s="168">
        <v>483460</v>
      </c>
      <c r="W50" s="168">
        <v>-48364</v>
      </c>
      <c r="X50" s="169">
        <v>-0.11115707797819332</v>
      </c>
      <c r="Z50" s="168" t="s">
        <v>159</v>
      </c>
      <c r="AA50" s="168">
        <v>0</v>
      </c>
      <c r="AB50" s="168">
        <v>0</v>
      </c>
      <c r="AC50" s="168">
        <v>0</v>
      </c>
      <c r="AD50" s="168">
        <v>0</v>
      </c>
      <c r="AE50" s="168">
        <v>0</v>
      </c>
      <c r="AF50" s="169" t="s">
        <v>120</v>
      </c>
      <c r="AH50" s="168" t="s">
        <v>159</v>
      </c>
      <c r="AI50" s="168">
        <v>0</v>
      </c>
      <c r="AJ50" s="168">
        <v>0</v>
      </c>
      <c r="AK50" s="168">
        <v>0</v>
      </c>
      <c r="AL50" s="168">
        <v>0</v>
      </c>
      <c r="AM50" s="168">
        <v>0</v>
      </c>
      <c r="AN50" s="169" t="s">
        <v>120</v>
      </c>
      <c r="AP50" s="168" t="s">
        <v>159</v>
      </c>
      <c r="AQ50" s="168">
        <f t="shared" si="17"/>
        <v>2731640</v>
      </c>
      <c r="AR50" s="168">
        <f t="shared" si="17"/>
        <v>2048730</v>
      </c>
      <c r="AS50" s="168">
        <f t="shared" si="17"/>
        <v>678811</v>
      </c>
      <c r="AT50" s="168">
        <f t="shared" si="17"/>
        <v>1538864</v>
      </c>
      <c r="AU50" s="168">
        <f t="shared" si="3"/>
        <v>509866</v>
      </c>
      <c r="AV50" s="169">
        <f t="shared" si="1"/>
        <v>0.24886929951726192</v>
      </c>
    </row>
    <row r="51" spans="2:48" x14ac:dyDescent="0.25">
      <c r="B51" s="168" t="s">
        <v>160</v>
      </c>
      <c r="C51" s="168">
        <v>123105235</v>
      </c>
      <c r="D51" s="168">
        <v>92328926.25</v>
      </c>
      <c r="E51" s="168">
        <v>22692710</v>
      </c>
      <c r="F51" s="168">
        <v>96261613</v>
      </c>
      <c r="G51" s="168">
        <v>-3932686.75</v>
      </c>
      <c r="H51" s="169">
        <v>-4.259430830324424E-2</v>
      </c>
      <c r="J51" s="168" t="s">
        <v>160</v>
      </c>
      <c r="K51" s="168">
        <v>65874510</v>
      </c>
      <c r="L51" s="168">
        <v>49405882.5</v>
      </c>
      <c r="M51" s="168">
        <v>2738540</v>
      </c>
      <c r="N51" s="168">
        <v>57986245</v>
      </c>
      <c r="O51" s="168">
        <v>-8580362.5</v>
      </c>
      <c r="P51" s="169">
        <v>-0.17367086803884133</v>
      </c>
      <c r="R51" s="168" t="s">
        <v>160</v>
      </c>
      <c r="S51" s="168">
        <v>0</v>
      </c>
      <c r="T51" s="168">
        <v>0</v>
      </c>
      <c r="U51" s="168">
        <v>0</v>
      </c>
      <c r="V51" s="168">
        <v>0</v>
      </c>
      <c r="W51" s="168">
        <v>0</v>
      </c>
      <c r="X51" s="169" t="s">
        <v>120</v>
      </c>
      <c r="Z51" s="168" t="s">
        <v>160</v>
      </c>
      <c r="AA51" s="168">
        <v>3000000</v>
      </c>
      <c r="AB51" s="168">
        <v>2250000</v>
      </c>
      <c r="AC51" s="168">
        <v>329997</v>
      </c>
      <c r="AD51" s="168">
        <v>685347</v>
      </c>
      <c r="AE51" s="168">
        <v>1564653</v>
      </c>
      <c r="AF51" s="169">
        <v>0.69540133333333332</v>
      </c>
      <c r="AH51" s="168" t="s">
        <v>160</v>
      </c>
      <c r="AI51" s="168">
        <v>0</v>
      </c>
      <c r="AJ51" s="168">
        <v>0</v>
      </c>
      <c r="AK51" s="168">
        <v>0</v>
      </c>
      <c r="AL51" s="168">
        <v>0</v>
      </c>
      <c r="AM51" s="168">
        <v>0</v>
      </c>
      <c r="AN51" s="169" t="s">
        <v>120</v>
      </c>
      <c r="AP51" s="168" t="s">
        <v>160</v>
      </c>
      <c r="AQ51" s="168">
        <f t="shared" si="17"/>
        <v>191979745</v>
      </c>
      <c r="AR51" s="168">
        <f t="shared" si="17"/>
        <v>143984808.75</v>
      </c>
      <c r="AS51" s="168">
        <f t="shared" si="17"/>
        <v>25761247</v>
      </c>
      <c r="AT51" s="168">
        <f t="shared" si="17"/>
        <v>154933205</v>
      </c>
      <c r="AU51" s="168">
        <f t="shared" si="3"/>
        <v>-10948396.25</v>
      </c>
      <c r="AV51" s="169">
        <f t="shared" si="1"/>
        <v>-7.6038551185004785E-2</v>
      </c>
    </row>
    <row r="52" spans="2:48" x14ac:dyDescent="0.25">
      <c r="B52" s="170" t="s">
        <v>161</v>
      </c>
      <c r="C52" s="170">
        <v>4113882</v>
      </c>
      <c r="D52" s="168">
        <v>3085411.5</v>
      </c>
      <c r="E52" s="170">
        <v>740063</v>
      </c>
      <c r="F52" s="170">
        <v>2908672</v>
      </c>
      <c r="G52" s="170">
        <v>176739.5</v>
      </c>
      <c r="H52" s="171">
        <v>5.7282310641546513E-2</v>
      </c>
      <c r="J52" s="170" t="s">
        <v>161</v>
      </c>
      <c r="K52" s="170">
        <v>1068682</v>
      </c>
      <c r="L52" s="168">
        <v>801511.5</v>
      </c>
      <c r="M52" s="170">
        <v>0</v>
      </c>
      <c r="N52" s="170">
        <v>0</v>
      </c>
      <c r="O52" s="170">
        <v>801511.5</v>
      </c>
      <c r="P52" s="171">
        <v>1</v>
      </c>
      <c r="R52" s="170" t="s">
        <v>161</v>
      </c>
      <c r="S52" s="170">
        <v>0</v>
      </c>
      <c r="T52" s="168">
        <v>0</v>
      </c>
      <c r="U52" s="170">
        <v>0</v>
      </c>
      <c r="V52" s="170">
        <v>0</v>
      </c>
      <c r="W52" s="170">
        <v>0</v>
      </c>
      <c r="X52" s="171" t="s">
        <v>120</v>
      </c>
      <c r="Z52" s="170" t="s">
        <v>161</v>
      </c>
      <c r="AA52" s="170">
        <v>0</v>
      </c>
      <c r="AB52" s="168">
        <v>0</v>
      </c>
      <c r="AC52" s="170">
        <v>0</v>
      </c>
      <c r="AD52" s="170">
        <v>0</v>
      </c>
      <c r="AE52" s="170">
        <v>0</v>
      </c>
      <c r="AF52" s="171" t="s">
        <v>120</v>
      </c>
      <c r="AH52" s="170" t="s">
        <v>161</v>
      </c>
      <c r="AI52" s="170">
        <v>0</v>
      </c>
      <c r="AJ52" s="168">
        <v>0</v>
      </c>
      <c r="AK52" s="170">
        <v>0</v>
      </c>
      <c r="AL52" s="170">
        <v>0</v>
      </c>
      <c r="AM52" s="170">
        <v>0</v>
      </c>
      <c r="AN52" s="171" t="s">
        <v>120</v>
      </c>
      <c r="AP52" s="170" t="s">
        <v>161</v>
      </c>
      <c r="AQ52" s="168">
        <f t="shared" si="17"/>
        <v>5182564</v>
      </c>
      <c r="AR52" s="168">
        <f t="shared" si="17"/>
        <v>3886923</v>
      </c>
      <c r="AS52" s="168">
        <f t="shared" si="17"/>
        <v>740063</v>
      </c>
      <c r="AT52" s="168">
        <f t="shared" si="17"/>
        <v>2908672</v>
      </c>
      <c r="AU52" s="168">
        <f t="shared" si="3"/>
        <v>978251</v>
      </c>
      <c r="AV52" s="169">
        <f t="shared" si="1"/>
        <v>0.25167748370626331</v>
      </c>
    </row>
    <row r="53" spans="2:48" x14ac:dyDescent="0.25">
      <c r="B53" s="170" t="s">
        <v>162</v>
      </c>
      <c r="C53" s="170">
        <v>6519635</v>
      </c>
      <c r="D53" s="168">
        <v>4889726.25</v>
      </c>
      <c r="E53" s="170">
        <v>194541</v>
      </c>
      <c r="F53" s="170">
        <v>3878401</v>
      </c>
      <c r="G53" s="170">
        <v>1011325.25</v>
      </c>
      <c r="H53" s="171">
        <v>0.20682655803072819</v>
      </c>
      <c r="J53" s="170" t="s">
        <v>162</v>
      </c>
      <c r="K53" s="170">
        <v>4432446</v>
      </c>
      <c r="L53" s="168">
        <v>3324334.5</v>
      </c>
      <c r="M53" s="170">
        <v>121598</v>
      </c>
      <c r="N53" s="170">
        <v>1498049</v>
      </c>
      <c r="O53" s="170">
        <v>1826285.5</v>
      </c>
      <c r="P53" s="171">
        <v>0.5493687533549948</v>
      </c>
      <c r="R53" s="170" t="s">
        <v>162</v>
      </c>
      <c r="S53" s="170">
        <v>0</v>
      </c>
      <c r="T53" s="168">
        <v>0</v>
      </c>
      <c r="U53" s="170">
        <v>0</v>
      </c>
      <c r="V53" s="170">
        <v>0</v>
      </c>
      <c r="W53" s="170">
        <v>0</v>
      </c>
      <c r="X53" s="171" t="s">
        <v>120</v>
      </c>
      <c r="Z53" s="170" t="s">
        <v>162</v>
      </c>
      <c r="AA53" s="170">
        <v>0</v>
      </c>
      <c r="AB53" s="168">
        <v>0</v>
      </c>
      <c r="AC53" s="170">
        <v>0</v>
      </c>
      <c r="AD53" s="170">
        <v>0</v>
      </c>
      <c r="AE53" s="170">
        <v>0</v>
      </c>
      <c r="AF53" s="171" t="s">
        <v>120</v>
      </c>
      <c r="AH53" s="170" t="s">
        <v>162</v>
      </c>
      <c r="AI53" s="170">
        <v>0</v>
      </c>
      <c r="AJ53" s="168">
        <v>0</v>
      </c>
      <c r="AK53" s="170">
        <v>0</v>
      </c>
      <c r="AL53" s="170">
        <v>0</v>
      </c>
      <c r="AM53" s="170">
        <v>0</v>
      </c>
      <c r="AN53" s="171" t="s">
        <v>120</v>
      </c>
      <c r="AP53" s="170" t="s">
        <v>162</v>
      </c>
      <c r="AQ53" s="168">
        <f t="shared" si="17"/>
        <v>10952081</v>
      </c>
      <c r="AR53" s="168">
        <f t="shared" si="17"/>
        <v>8214060.75</v>
      </c>
      <c r="AS53" s="168">
        <f t="shared" si="17"/>
        <v>316139</v>
      </c>
      <c r="AT53" s="168">
        <f t="shared" si="17"/>
        <v>5376450</v>
      </c>
      <c r="AU53" s="168">
        <f t="shared" si="3"/>
        <v>2837610.75</v>
      </c>
      <c r="AV53" s="169">
        <f t="shared" si="1"/>
        <v>0.34545772625312032</v>
      </c>
    </row>
    <row r="54" spans="2:48" x14ac:dyDescent="0.25">
      <c r="B54" s="168" t="s">
        <v>163</v>
      </c>
      <c r="C54" s="168">
        <v>1470809</v>
      </c>
      <c r="D54" s="168">
        <v>1103106.75</v>
      </c>
      <c r="E54" s="168">
        <v>1097100</v>
      </c>
      <c r="F54" s="168">
        <v>1808524</v>
      </c>
      <c r="G54" s="168">
        <v>-705417.25</v>
      </c>
      <c r="H54" s="169">
        <v>-0.63948230758265234</v>
      </c>
      <c r="J54" s="168" t="s">
        <v>163</v>
      </c>
      <c r="K54" s="168">
        <v>346764</v>
      </c>
      <c r="L54" s="168">
        <v>260073</v>
      </c>
      <c r="M54" s="168">
        <v>63000</v>
      </c>
      <c r="N54" s="168">
        <v>63000</v>
      </c>
      <c r="O54" s="168">
        <v>197073</v>
      </c>
      <c r="P54" s="169">
        <v>0.75776032114060288</v>
      </c>
      <c r="R54" s="168" t="s">
        <v>163</v>
      </c>
      <c r="S54" s="168">
        <v>0</v>
      </c>
      <c r="T54" s="168">
        <v>0</v>
      </c>
      <c r="U54" s="168">
        <v>0</v>
      </c>
      <c r="V54" s="168">
        <v>0</v>
      </c>
      <c r="W54" s="168">
        <v>0</v>
      </c>
      <c r="X54" s="169" t="s">
        <v>120</v>
      </c>
      <c r="Z54" s="168" t="s">
        <v>163</v>
      </c>
      <c r="AA54" s="168">
        <v>0</v>
      </c>
      <c r="AB54" s="168">
        <v>0</v>
      </c>
      <c r="AC54" s="168">
        <v>0</v>
      </c>
      <c r="AD54" s="168">
        <v>0</v>
      </c>
      <c r="AE54" s="168">
        <v>0</v>
      </c>
      <c r="AF54" s="169" t="s">
        <v>120</v>
      </c>
      <c r="AH54" s="168" t="s">
        <v>163</v>
      </c>
      <c r="AI54" s="168">
        <v>0</v>
      </c>
      <c r="AJ54" s="168">
        <v>0</v>
      </c>
      <c r="AK54" s="168">
        <v>0</v>
      </c>
      <c r="AL54" s="168">
        <v>0</v>
      </c>
      <c r="AM54" s="168">
        <v>0</v>
      </c>
      <c r="AN54" s="169" t="s">
        <v>120</v>
      </c>
      <c r="AP54" s="168" t="s">
        <v>163</v>
      </c>
      <c r="AQ54" s="168">
        <f t="shared" si="17"/>
        <v>1817573</v>
      </c>
      <c r="AR54" s="168">
        <f t="shared" si="17"/>
        <v>1363179.75</v>
      </c>
      <c r="AS54" s="168">
        <f t="shared" si="17"/>
        <v>1160100</v>
      </c>
      <c r="AT54" s="168">
        <f t="shared" si="17"/>
        <v>1871524</v>
      </c>
      <c r="AU54" s="168">
        <f t="shared" si="3"/>
        <v>-508344.25</v>
      </c>
      <c r="AV54" s="169">
        <f t="shared" si="1"/>
        <v>-0.37291065246531135</v>
      </c>
    </row>
    <row r="55" spans="2:48" x14ac:dyDescent="0.25">
      <c r="B55" s="168" t="s">
        <v>164</v>
      </c>
      <c r="C55" s="168">
        <v>4545916</v>
      </c>
      <c r="D55" s="168">
        <v>3409437</v>
      </c>
      <c r="E55" s="168">
        <v>1463290</v>
      </c>
      <c r="F55" s="168">
        <v>4069750</v>
      </c>
      <c r="G55" s="168">
        <v>-660313</v>
      </c>
      <c r="H55" s="169">
        <v>-0.19367215173648905</v>
      </c>
      <c r="J55" s="168" t="s">
        <v>164</v>
      </c>
      <c r="K55" s="168">
        <v>17958354</v>
      </c>
      <c r="L55" s="168">
        <v>13468765.5</v>
      </c>
      <c r="M55" s="168">
        <v>6497596</v>
      </c>
      <c r="N55" s="168">
        <v>6497596</v>
      </c>
      <c r="O55" s="168">
        <v>6971169.5</v>
      </c>
      <c r="P55" s="169">
        <v>0.51758043452460434</v>
      </c>
      <c r="R55" s="168" t="s">
        <v>164</v>
      </c>
      <c r="S55" s="168">
        <v>0</v>
      </c>
      <c r="T55" s="168">
        <v>0</v>
      </c>
      <c r="U55" s="168">
        <v>0</v>
      </c>
      <c r="V55" s="168">
        <v>0</v>
      </c>
      <c r="W55" s="168">
        <v>0</v>
      </c>
      <c r="X55" s="169" t="s">
        <v>120</v>
      </c>
      <c r="Z55" s="168" t="s">
        <v>164</v>
      </c>
      <c r="AA55" s="168">
        <v>0</v>
      </c>
      <c r="AB55" s="168">
        <v>0</v>
      </c>
      <c r="AC55" s="168">
        <v>0</v>
      </c>
      <c r="AD55" s="168">
        <v>0</v>
      </c>
      <c r="AE55" s="168">
        <v>0</v>
      </c>
      <c r="AF55" s="169" t="s">
        <v>120</v>
      </c>
      <c r="AH55" s="168" t="s">
        <v>164</v>
      </c>
      <c r="AI55" s="168">
        <v>0</v>
      </c>
      <c r="AJ55" s="168">
        <v>0</v>
      </c>
      <c r="AK55" s="168">
        <v>0</v>
      </c>
      <c r="AL55" s="168">
        <v>0</v>
      </c>
      <c r="AM55" s="168">
        <v>0</v>
      </c>
      <c r="AN55" s="169" t="s">
        <v>120</v>
      </c>
      <c r="AP55" s="168" t="s">
        <v>164</v>
      </c>
      <c r="AQ55" s="168">
        <f t="shared" si="17"/>
        <v>22504270</v>
      </c>
      <c r="AR55" s="168">
        <f t="shared" si="17"/>
        <v>16878202.5</v>
      </c>
      <c r="AS55" s="168">
        <f t="shared" si="17"/>
        <v>7960886</v>
      </c>
      <c r="AT55" s="168">
        <f t="shared" si="17"/>
        <v>10567346</v>
      </c>
      <c r="AU55" s="168">
        <f t="shared" si="3"/>
        <v>6310856.5</v>
      </c>
      <c r="AV55" s="169">
        <f t="shared" si="1"/>
        <v>0.37390572248436998</v>
      </c>
    </row>
    <row r="56" spans="2:48" x14ac:dyDescent="0.25">
      <c r="B56" s="168" t="s">
        <v>165</v>
      </c>
      <c r="C56" s="168">
        <v>18272486</v>
      </c>
      <c r="D56" s="168">
        <v>13704364.5</v>
      </c>
      <c r="E56" s="168">
        <v>25522967</v>
      </c>
      <c r="F56" s="168">
        <v>28273490</v>
      </c>
      <c r="G56" s="168">
        <v>-14569125.5</v>
      </c>
      <c r="H56" s="169">
        <v>-1.0631011383271365</v>
      </c>
      <c r="J56" s="168" t="s">
        <v>165</v>
      </c>
      <c r="K56" s="168">
        <v>15486946</v>
      </c>
      <c r="L56" s="168">
        <v>11615209.5</v>
      </c>
      <c r="M56" s="168">
        <v>16808888</v>
      </c>
      <c r="N56" s="168">
        <v>21391085</v>
      </c>
      <c r="O56" s="168">
        <v>-9775875.5</v>
      </c>
      <c r="P56" s="169">
        <v>-0.84164435432697104</v>
      </c>
      <c r="R56" s="168" t="s">
        <v>165</v>
      </c>
      <c r="S56" s="168">
        <v>0</v>
      </c>
      <c r="T56" s="168">
        <v>0</v>
      </c>
      <c r="U56" s="168">
        <v>0</v>
      </c>
      <c r="V56" s="168">
        <v>0</v>
      </c>
      <c r="W56" s="168">
        <v>0</v>
      </c>
      <c r="X56" s="169" t="s">
        <v>120</v>
      </c>
      <c r="Z56" s="168" t="s">
        <v>165</v>
      </c>
      <c r="AA56" s="168">
        <v>0</v>
      </c>
      <c r="AB56" s="168">
        <v>0</v>
      </c>
      <c r="AC56" s="168">
        <v>0</v>
      </c>
      <c r="AD56" s="168">
        <v>0</v>
      </c>
      <c r="AE56" s="168">
        <v>0</v>
      </c>
      <c r="AF56" s="169" t="s">
        <v>120</v>
      </c>
      <c r="AH56" s="168" t="s">
        <v>165</v>
      </c>
      <c r="AI56" s="168">
        <v>0</v>
      </c>
      <c r="AJ56" s="168">
        <v>0</v>
      </c>
      <c r="AK56" s="168">
        <v>0</v>
      </c>
      <c r="AL56" s="168">
        <v>0</v>
      </c>
      <c r="AM56" s="168">
        <v>0</v>
      </c>
      <c r="AN56" s="169" t="s">
        <v>120</v>
      </c>
      <c r="AP56" s="168" t="s">
        <v>165</v>
      </c>
      <c r="AQ56" s="168">
        <f t="shared" si="17"/>
        <v>33759432</v>
      </c>
      <c r="AR56" s="168">
        <f t="shared" si="17"/>
        <v>25319574</v>
      </c>
      <c r="AS56" s="168">
        <f t="shared" si="17"/>
        <v>42331855</v>
      </c>
      <c r="AT56" s="168">
        <f t="shared" si="17"/>
        <v>49664575</v>
      </c>
      <c r="AU56" s="168">
        <f t="shared" si="3"/>
        <v>-24345001</v>
      </c>
      <c r="AV56" s="169">
        <f t="shared" si="1"/>
        <v>-0.96150910753869712</v>
      </c>
    </row>
    <row r="57" spans="2:48" x14ac:dyDescent="0.25">
      <c r="B57" s="168" t="s">
        <v>166</v>
      </c>
      <c r="C57" s="168">
        <v>165764228</v>
      </c>
      <c r="D57" s="168">
        <v>124323171</v>
      </c>
      <c r="E57" s="168">
        <v>13422627</v>
      </c>
      <c r="F57" s="168">
        <v>66758422</v>
      </c>
      <c r="G57" s="168">
        <v>57564749</v>
      </c>
      <c r="H57" s="169">
        <v>0.46302510253700013</v>
      </c>
      <c r="J57" s="168" t="s">
        <v>166</v>
      </c>
      <c r="K57" s="168">
        <v>69307083</v>
      </c>
      <c r="L57" s="168">
        <v>51980312.25</v>
      </c>
      <c r="M57" s="168">
        <v>152279276</v>
      </c>
      <c r="N57" s="168">
        <v>171904547</v>
      </c>
      <c r="O57" s="168">
        <v>-119924234.75</v>
      </c>
      <c r="P57" s="169">
        <v>-2.3071087794398544</v>
      </c>
      <c r="R57" s="168" t="s">
        <v>166</v>
      </c>
      <c r="S57" s="168">
        <v>0</v>
      </c>
      <c r="T57" s="168">
        <v>0</v>
      </c>
      <c r="U57" s="168">
        <v>0</v>
      </c>
      <c r="V57" s="168">
        <v>0</v>
      </c>
      <c r="W57" s="168">
        <v>0</v>
      </c>
      <c r="X57" s="169" t="s">
        <v>120</v>
      </c>
      <c r="Z57" s="168" t="s">
        <v>166</v>
      </c>
      <c r="AA57" s="168">
        <v>17716375</v>
      </c>
      <c r="AB57" s="168">
        <v>13287281.25</v>
      </c>
      <c r="AC57" s="168">
        <v>0</v>
      </c>
      <c r="AD57" s="168">
        <v>0</v>
      </c>
      <c r="AE57" s="168">
        <v>13287281.25</v>
      </c>
      <c r="AF57" s="169">
        <v>1</v>
      </c>
      <c r="AH57" s="168" t="s">
        <v>166</v>
      </c>
      <c r="AI57" s="168">
        <v>0</v>
      </c>
      <c r="AJ57" s="168">
        <v>0</v>
      </c>
      <c r="AK57" s="168">
        <v>0</v>
      </c>
      <c r="AL57" s="168">
        <v>0</v>
      </c>
      <c r="AM57" s="168">
        <v>0</v>
      </c>
      <c r="AN57" s="169" t="s">
        <v>120</v>
      </c>
      <c r="AP57" s="168" t="s">
        <v>166</v>
      </c>
      <c r="AQ57" s="168">
        <f t="shared" si="17"/>
        <v>252787686</v>
      </c>
      <c r="AR57" s="168">
        <f t="shared" si="17"/>
        <v>189590764.5</v>
      </c>
      <c r="AS57" s="168">
        <f t="shared" si="17"/>
        <v>165701903</v>
      </c>
      <c r="AT57" s="168">
        <f t="shared" si="17"/>
        <v>238662969</v>
      </c>
      <c r="AU57" s="168">
        <f t="shared" si="3"/>
        <v>-49072204.5</v>
      </c>
      <c r="AV57" s="169">
        <f t="shared" si="1"/>
        <v>-0.2588322518210005</v>
      </c>
    </row>
    <row r="58" spans="2:48" x14ac:dyDescent="0.25">
      <c r="B58" s="170" t="s">
        <v>167</v>
      </c>
      <c r="C58" s="170">
        <v>15882534</v>
      </c>
      <c r="D58" s="168">
        <v>11911900.5</v>
      </c>
      <c r="E58" s="170">
        <v>149270</v>
      </c>
      <c r="F58" s="170">
        <v>31861042</v>
      </c>
      <c r="G58" s="170">
        <v>-19949141.5</v>
      </c>
      <c r="H58" s="171">
        <v>-1.674723651360251</v>
      </c>
      <c r="J58" s="170" t="s">
        <v>167</v>
      </c>
      <c r="K58" s="170">
        <v>160425858</v>
      </c>
      <c r="L58" s="168">
        <v>120319393.5</v>
      </c>
      <c r="M58" s="170">
        <v>311042</v>
      </c>
      <c r="N58" s="170">
        <v>253612398</v>
      </c>
      <c r="O58" s="170">
        <v>-133293004.5</v>
      </c>
      <c r="P58" s="171">
        <v>-1.1078264328185796</v>
      </c>
      <c r="R58" s="170" t="s">
        <v>167</v>
      </c>
      <c r="S58" s="170">
        <v>0</v>
      </c>
      <c r="T58" s="168">
        <v>0</v>
      </c>
      <c r="U58" s="170">
        <v>0</v>
      </c>
      <c r="V58" s="170">
        <v>0</v>
      </c>
      <c r="W58" s="170">
        <v>0</v>
      </c>
      <c r="X58" s="171" t="s">
        <v>120</v>
      </c>
      <c r="Z58" s="170" t="s">
        <v>167</v>
      </c>
      <c r="AA58" s="170">
        <v>32950000</v>
      </c>
      <c r="AB58" s="168">
        <v>24712500</v>
      </c>
      <c r="AC58" s="170">
        <v>6404701</v>
      </c>
      <c r="AD58" s="170">
        <v>11285211</v>
      </c>
      <c r="AE58" s="170">
        <v>13427289</v>
      </c>
      <c r="AF58" s="171">
        <v>0.5433399696509863</v>
      </c>
      <c r="AH58" s="170" t="s">
        <v>167</v>
      </c>
      <c r="AI58" s="170">
        <v>7760000</v>
      </c>
      <c r="AJ58" s="168">
        <v>5820000</v>
      </c>
      <c r="AK58" s="170">
        <v>2096905</v>
      </c>
      <c r="AL58" s="170">
        <v>23823432</v>
      </c>
      <c r="AM58" s="170">
        <v>-16063432</v>
      </c>
      <c r="AN58" s="171">
        <v>-2.0700298969072164</v>
      </c>
      <c r="AP58" s="170" t="s">
        <v>167</v>
      </c>
      <c r="AQ58" s="168">
        <f t="shared" si="17"/>
        <v>217018392</v>
      </c>
      <c r="AR58" s="168">
        <f t="shared" si="17"/>
        <v>162763794</v>
      </c>
      <c r="AS58" s="168">
        <f t="shared" si="17"/>
        <v>8961918</v>
      </c>
      <c r="AT58" s="168">
        <f t="shared" si="17"/>
        <v>320582083</v>
      </c>
      <c r="AU58" s="168">
        <f t="shared" si="3"/>
        <v>-157818289</v>
      </c>
      <c r="AV58" s="169">
        <f t="shared" si="1"/>
        <v>-0.96961544776966802</v>
      </c>
    </row>
    <row r="59" spans="2:48" x14ac:dyDescent="0.25">
      <c r="B59" s="168" t="s">
        <v>168</v>
      </c>
      <c r="C59" s="168">
        <v>2567465</v>
      </c>
      <c r="D59" s="168">
        <v>1925598.75</v>
      </c>
      <c r="E59" s="168">
        <v>106284</v>
      </c>
      <c r="F59" s="168">
        <v>588198</v>
      </c>
      <c r="G59" s="168">
        <v>1337400.75</v>
      </c>
      <c r="H59" s="169">
        <v>0.69453760810760812</v>
      </c>
      <c r="J59" s="168" t="s">
        <v>168</v>
      </c>
      <c r="K59" s="168">
        <v>1526310</v>
      </c>
      <c r="L59" s="168">
        <v>1144732.5</v>
      </c>
      <c r="M59" s="168">
        <v>165322</v>
      </c>
      <c r="N59" s="168">
        <v>714134</v>
      </c>
      <c r="O59" s="168">
        <v>430598.5</v>
      </c>
      <c r="P59" s="169">
        <v>0.37615643829453604</v>
      </c>
      <c r="R59" s="168" t="s">
        <v>168</v>
      </c>
      <c r="S59" s="168">
        <v>0</v>
      </c>
      <c r="T59" s="168">
        <v>0</v>
      </c>
      <c r="U59" s="168">
        <v>0</v>
      </c>
      <c r="V59" s="168">
        <v>0</v>
      </c>
      <c r="W59" s="168">
        <v>0</v>
      </c>
      <c r="X59" s="169" t="s">
        <v>120</v>
      </c>
      <c r="Z59" s="168" t="s">
        <v>168</v>
      </c>
      <c r="AA59" s="168">
        <v>0</v>
      </c>
      <c r="AB59" s="168">
        <v>0</v>
      </c>
      <c r="AC59" s="168">
        <v>0</v>
      </c>
      <c r="AD59" s="168">
        <v>0</v>
      </c>
      <c r="AE59" s="168">
        <v>0</v>
      </c>
      <c r="AF59" s="169" t="s">
        <v>120</v>
      </c>
      <c r="AH59" s="168" t="s">
        <v>168</v>
      </c>
      <c r="AI59" s="168">
        <v>0</v>
      </c>
      <c r="AJ59" s="168">
        <v>0</v>
      </c>
      <c r="AK59" s="168">
        <v>0</v>
      </c>
      <c r="AL59" s="168">
        <v>0</v>
      </c>
      <c r="AM59" s="168">
        <v>0</v>
      </c>
      <c r="AN59" s="169" t="s">
        <v>120</v>
      </c>
      <c r="AP59" s="168" t="s">
        <v>168</v>
      </c>
      <c r="AQ59" s="168">
        <f t="shared" si="17"/>
        <v>4093775</v>
      </c>
      <c r="AR59" s="168">
        <f t="shared" si="17"/>
        <v>3070331.25</v>
      </c>
      <c r="AS59" s="168">
        <f t="shared" si="17"/>
        <v>271606</v>
      </c>
      <c r="AT59" s="168">
        <f t="shared" si="17"/>
        <v>1302332</v>
      </c>
      <c r="AU59" s="168">
        <f t="shared" si="3"/>
        <v>1767999.25</v>
      </c>
      <c r="AV59" s="169">
        <f t="shared" si="1"/>
        <v>0.57583338931263528</v>
      </c>
    </row>
    <row r="60" spans="2:48" x14ac:dyDescent="0.25">
      <c r="B60" s="168" t="s">
        <v>169</v>
      </c>
      <c r="C60" s="168">
        <v>942276</v>
      </c>
      <c r="D60" s="168">
        <v>706707</v>
      </c>
      <c r="E60" s="168">
        <v>3549602</v>
      </c>
      <c r="F60" s="168">
        <v>3951429</v>
      </c>
      <c r="G60" s="168">
        <v>-3244722</v>
      </c>
      <c r="H60" s="169">
        <v>-4.5913256837699361</v>
      </c>
      <c r="J60" s="168" t="s">
        <v>169</v>
      </c>
      <c r="K60" s="168">
        <v>621916</v>
      </c>
      <c r="L60" s="168">
        <v>466437</v>
      </c>
      <c r="M60" s="168">
        <v>1033484</v>
      </c>
      <c r="N60" s="168">
        <v>1033484</v>
      </c>
      <c r="O60" s="168">
        <v>-567047</v>
      </c>
      <c r="P60" s="169">
        <v>-1.2156990118708422</v>
      </c>
      <c r="R60" s="168" t="s">
        <v>169</v>
      </c>
      <c r="S60" s="168">
        <v>0</v>
      </c>
      <c r="T60" s="168">
        <v>0</v>
      </c>
      <c r="U60" s="168">
        <v>0</v>
      </c>
      <c r="V60" s="168">
        <v>0</v>
      </c>
      <c r="W60" s="168">
        <v>0</v>
      </c>
      <c r="X60" s="169" t="s">
        <v>120</v>
      </c>
      <c r="Z60" s="168" t="s">
        <v>169</v>
      </c>
      <c r="AA60" s="168">
        <v>0</v>
      </c>
      <c r="AB60" s="168">
        <v>0</v>
      </c>
      <c r="AC60" s="168">
        <v>0</v>
      </c>
      <c r="AD60" s="168">
        <v>0</v>
      </c>
      <c r="AE60" s="168">
        <v>0</v>
      </c>
      <c r="AF60" s="169" t="s">
        <v>120</v>
      </c>
      <c r="AH60" s="168" t="s">
        <v>169</v>
      </c>
      <c r="AI60" s="168">
        <v>0</v>
      </c>
      <c r="AJ60" s="168">
        <v>0</v>
      </c>
      <c r="AK60" s="168">
        <v>0</v>
      </c>
      <c r="AL60" s="168">
        <v>0</v>
      </c>
      <c r="AM60" s="168">
        <v>0</v>
      </c>
      <c r="AN60" s="169" t="s">
        <v>120</v>
      </c>
      <c r="AP60" s="168" t="s">
        <v>169</v>
      </c>
      <c r="AQ60" s="168">
        <f t="shared" si="17"/>
        <v>1564192</v>
      </c>
      <c r="AR60" s="168">
        <f t="shared" si="17"/>
        <v>1173144</v>
      </c>
      <c r="AS60" s="168">
        <f t="shared" si="17"/>
        <v>4583086</v>
      </c>
      <c r="AT60" s="168">
        <f t="shared" si="17"/>
        <v>4984913</v>
      </c>
      <c r="AU60" s="168">
        <f t="shared" si="3"/>
        <v>-3811769</v>
      </c>
      <c r="AV60" s="169">
        <f t="shared" si="1"/>
        <v>-3.2491910626487455</v>
      </c>
    </row>
    <row r="61" spans="2:48" x14ac:dyDescent="0.25">
      <c r="B61" s="166" t="s">
        <v>102</v>
      </c>
      <c r="C61" s="166">
        <v>386692273</v>
      </c>
      <c r="D61" s="166">
        <v>290019204.75</v>
      </c>
      <c r="E61" s="166">
        <v>102474156</v>
      </c>
      <c r="F61" s="166">
        <v>331047807</v>
      </c>
      <c r="G61" s="166">
        <v>-41028602.25</v>
      </c>
      <c r="H61" s="167">
        <v>-0.14146857028094792</v>
      </c>
      <c r="J61" s="166" t="s">
        <v>102</v>
      </c>
      <c r="K61" s="166">
        <v>300781528</v>
      </c>
      <c r="L61" s="166">
        <v>225586146</v>
      </c>
      <c r="M61" s="166">
        <v>57360332</v>
      </c>
      <c r="N61" s="166">
        <v>111274438</v>
      </c>
      <c r="O61" s="166">
        <v>114311708</v>
      </c>
      <c r="P61" s="167">
        <v>0.50673195152684603</v>
      </c>
      <c r="R61" s="166" t="s">
        <v>102</v>
      </c>
      <c r="S61" s="166">
        <v>782887896</v>
      </c>
      <c r="T61" s="166">
        <v>587165922</v>
      </c>
      <c r="U61" s="166">
        <v>202702210</v>
      </c>
      <c r="V61" s="166">
        <v>631757540</v>
      </c>
      <c r="W61" s="166">
        <v>-44591618</v>
      </c>
      <c r="X61" s="167">
        <v>-7.594381133038576E-2</v>
      </c>
      <c r="Z61" s="166" t="s">
        <v>102</v>
      </c>
      <c r="AA61" s="166">
        <v>75817378</v>
      </c>
      <c r="AB61" s="166">
        <v>56863033.5</v>
      </c>
      <c r="AC61" s="166">
        <v>15883356</v>
      </c>
      <c r="AD61" s="166">
        <v>21395176</v>
      </c>
      <c r="AE61" s="166">
        <v>35467857.5</v>
      </c>
      <c r="AF61" s="167">
        <v>0.62374191661793776</v>
      </c>
      <c r="AH61" s="166" t="s">
        <v>102</v>
      </c>
      <c r="AI61" s="166">
        <v>0</v>
      </c>
      <c r="AJ61" s="166">
        <v>0</v>
      </c>
      <c r="AK61" s="166">
        <v>0</v>
      </c>
      <c r="AL61" s="166">
        <v>0</v>
      </c>
      <c r="AM61" s="166">
        <v>0</v>
      </c>
      <c r="AN61" s="167" t="s">
        <v>120</v>
      </c>
      <c r="AP61" s="166" t="s">
        <v>102</v>
      </c>
      <c r="AQ61" s="166">
        <f>SUM(AQ62:AQ71)</f>
        <v>1546179075</v>
      </c>
      <c r="AR61" s="166">
        <f t="shared" ref="AR61:AT61" si="18">SUM(AR62:AR71)</f>
        <v>1159634306.25</v>
      </c>
      <c r="AS61" s="166">
        <f t="shared" si="18"/>
        <v>378420054</v>
      </c>
      <c r="AT61" s="166">
        <f t="shared" si="18"/>
        <v>1095474961</v>
      </c>
      <c r="AU61" s="166">
        <f t="shared" si="3"/>
        <v>64159345.25</v>
      </c>
      <c r="AV61" s="167">
        <f t="shared" si="1"/>
        <v>5.5327222473675414E-2</v>
      </c>
    </row>
    <row r="62" spans="2:48" x14ac:dyDescent="0.25">
      <c r="B62" s="168" t="s">
        <v>170</v>
      </c>
      <c r="C62" s="168">
        <v>1446477</v>
      </c>
      <c r="D62" s="168">
        <v>1084857.75</v>
      </c>
      <c r="E62" s="168">
        <v>224096</v>
      </c>
      <c r="F62" s="168">
        <v>837372</v>
      </c>
      <c r="G62" s="168">
        <v>247485.75</v>
      </c>
      <c r="H62" s="169">
        <v>0.22812737430322086</v>
      </c>
      <c r="J62" s="168" t="s">
        <v>170</v>
      </c>
      <c r="K62" s="168">
        <v>437703</v>
      </c>
      <c r="L62" s="168">
        <v>328277.25</v>
      </c>
      <c r="M62" s="168">
        <v>230400</v>
      </c>
      <c r="N62" s="168">
        <v>230400</v>
      </c>
      <c r="O62" s="168">
        <v>97877.25</v>
      </c>
      <c r="P62" s="169">
        <v>0.2981542278668412</v>
      </c>
      <c r="R62" s="168" t="s">
        <v>170</v>
      </c>
      <c r="S62" s="168">
        <v>442400</v>
      </c>
      <c r="T62" s="168">
        <v>331800</v>
      </c>
      <c r="U62" s="168">
        <v>0</v>
      </c>
      <c r="V62" s="168">
        <v>0</v>
      </c>
      <c r="W62" s="168">
        <v>331800</v>
      </c>
      <c r="X62" s="169">
        <v>1</v>
      </c>
      <c r="Z62" s="168" t="s">
        <v>170</v>
      </c>
      <c r="AA62" s="168">
        <v>0</v>
      </c>
      <c r="AB62" s="168">
        <v>0</v>
      </c>
      <c r="AC62" s="168">
        <v>0</v>
      </c>
      <c r="AD62" s="168">
        <v>0</v>
      </c>
      <c r="AE62" s="168">
        <v>0</v>
      </c>
      <c r="AF62" s="169" t="s">
        <v>120</v>
      </c>
      <c r="AH62" s="168" t="s">
        <v>170</v>
      </c>
      <c r="AI62" s="168">
        <v>0</v>
      </c>
      <c r="AJ62" s="168">
        <v>0</v>
      </c>
      <c r="AK62" s="168">
        <v>0</v>
      </c>
      <c r="AL62" s="168">
        <v>0</v>
      </c>
      <c r="AM62" s="168">
        <v>0</v>
      </c>
      <c r="AN62" s="169" t="s">
        <v>120</v>
      </c>
      <c r="AP62" s="168" t="s">
        <v>170</v>
      </c>
      <c r="AQ62" s="168">
        <f t="shared" ref="AQ62:AT71" si="19">C62+K62+S62+AA62+AI62</f>
        <v>2326580</v>
      </c>
      <c r="AR62" s="168">
        <f t="shared" si="19"/>
        <v>1744935</v>
      </c>
      <c r="AS62" s="168">
        <f t="shared" si="19"/>
        <v>454496</v>
      </c>
      <c r="AT62" s="168">
        <f t="shared" si="19"/>
        <v>1067772</v>
      </c>
      <c r="AU62" s="168">
        <f t="shared" si="3"/>
        <v>677163</v>
      </c>
      <c r="AV62" s="169">
        <f t="shared" si="1"/>
        <v>0.38807348124715246</v>
      </c>
    </row>
    <row r="63" spans="2:48" x14ac:dyDescent="0.25">
      <c r="B63" s="168" t="s">
        <v>171</v>
      </c>
      <c r="C63" s="168">
        <v>4843225</v>
      </c>
      <c r="D63" s="168">
        <v>3632418.75</v>
      </c>
      <c r="E63" s="168">
        <v>770159</v>
      </c>
      <c r="F63" s="168">
        <v>2959954</v>
      </c>
      <c r="G63" s="168">
        <v>672464.75</v>
      </c>
      <c r="H63" s="169">
        <v>0.18512864190011133</v>
      </c>
      <c r="J63" s="168" t="s">
        <v>171</v>
      </c>
      <c r="K63" s="168">
        <v>9066291</v>
      </c>
      <c r="L63" s="168">
        <v>6799718.25</v>
      </c>
      <c r="M63" s="168">
        <v>1584503</v>
      </c>
      <c r="N63" s="168">
        <v>2431503</v>
      </c>
      <c r="O63" s="168">
        <v>4368215.25</v>
      </c>
      <c r="P63" s="169">
        <v>0.64241121314107386</v>
      </c>
      <c r="R63" s="168" t="s">
        <v>171</v>
      </c>
      <c r="S63" s="168">
        <v>0</v>
      </c>
      <c r="T63" s="168">
        <v>0</v>
      </c>
      <c r="U63" s="168">
        <v>0</v>
      </c>
      <c r="V63" s="168">
        <v>0</v>
      </c>
      <c r="W63" s="168">
        <v>0</v>
      </c>
      <c r="X63" s="169" t="s">
        <v>120</v>
      </c>
      <c r="Z63" s="168" t="s">
        <v>171</v>
      </c>
      <c r="AA63" s="168">
        <v>0</v>
      </c>
      <c r="AB63" s="168">
        <v>0</v>
      </c>
      <c r="AC63" s="168">
        <v>0</v>
      </c>
      <c r="AD63" s="168">
        <v>0</v>
      </c>
      <c r="AE63" s="168">
        <v>0</v>
      </c>
      <c r="AF63" s="169" t="s">
        <v>120</v>
      </c>
      <c r="AH63" s="168" t="s">
        <v>171</v>
      </c>
      <c r="AI63" s="168">
        <v>0</v>
      </c>
      <c r="AJ63" s="168">
        <v>0</v>
      </c>
      <c r="AK63" s="168">
        <v>0</v>
      </c>
      <c r="AL63" s="168">
        <v>0</v>
      </c>
      <c r="AM63" s="168">
        <v>0</v>
      </c>
      <c r="AN63" s="169" t="s">
        <v>120</v>
      </c>
      <c r="AP63" s="168" t="s">
        <v>171</v>
      </c>
      <c r="AQ63" s="168">
        <f t="shared" si="19"/>
        <v>13909516</v>
      </c>
      <c r="AR63" s="168">
        <f t="shared" si="19"/>
        <v>10432137</v>
      </c>
      <c r="AS63" s="168">
        <f t="shared" si="19"/>
        <v>2354662</v>
      </c>
      <c r="AT63" s="168">
        <f t="shared" si="19"/>
        <v>5391457</v>
      </c>
      <c r="AU63" s="168">
        <f t="shared" si="3"/>
        <v>5040680</v>
      </c>
      <c r="AV63" s="169">
        <f t="shared" si="1"/>
        <v>0.48318767286127473</v>
      </c>
    </row>
    <row r="64" spans="2:48" x14ac:dyDescent="0.25">
      <c r="B64" s="168" t="s">
        <v>172</v>
      </c>
      <c r="C64" s="168">
        <v>15530221</v>
      </c>
      <c r="D64" s="168">
        <v>11647665.75</v>
      </c>
      <c r="E64" s="168">
        <v>3873773</v>
      </c>
      <c r="F64" s="168">
        <v>12528059</v>
      </c>
      <c r="G64" s="168">
        <v>-880393.25</v>
      </c>
      <c r="H64" s="169">
        <v>-7.5585380701708407E-2</v>
      </c>
      <c r="J64" s="168" t="s">
        <v>172</v>
      </c>
      <c r="K64" s="168">
        <v>5432142</v>
      </c>
      <c r="L64" s="168">
        <v>4074106.5</v>
      </c>
      <c r="M64" s="168">
        <v>53837</v>
      </c>
      <c r="N64" s="168">
        <v>90777</v>
      </c>
      <c r="O64" s="168">
        <v>3983329.5</v>
      </c>
      <c r="P64" s="169">
        <v>0.97771855006735831</v>
      </c>
      <c r="R64" s="168" t="s">
        <v>172</v>
      </c>
      <c r="S64" s="168">
        <v>83513552</v>
      </c>
      <c r="T64" s="168">
        <v>62635164</v>
      </c>
      <c r="U64" s="168">
        <v>20878389</v>
      </c>
      <c r="V64" s="168">
        <v>72275068</v>
      </c>
      <c r="W64" s="168">
        <v>-9639904</v>
      </c>
      <c r="X64" s="169">
        <v>-0.15390562400379443</v>
      </c>
      <c r="Z64" s="168" t="s">
        <v>172</v>
      </c>
      <c r="AA64" s="168">
        <v>3500000</v>
      </c>
      <c r="AB64" s="168">
        <v>2625000</v>
      </c>
      <c r="AC64" s="168">
        <v>0</v>
      </c>
      <c r="AD64" s="168">
        <v>0</v>
      </c>
      <c r="AE64" s="168">
        <v>2625000</v>
      </c>
      <c r="AF64" s="169">
        <v>1</v>
      </c>
      <c r="AH64" s="168" t="s">
        <v>172</v>
      </c>
      <c r="AI64" s="168">
        <v>0</v>
      </c>
      <c r="AJ64" s="168">
        <v>0</v>
      </c>
      <c r="AK64" s="168">
        <v>0</v>
      </c>
      <c r="AL64" s="168">
        <v>0</v>
      </c>
      <c r="AM64" s="168">
        <v>0</v>
      </c>
      <c r="AN64" s="169" t="s">
        <v>120</v>
      </c>
      <c r="AP64" s="168" t="s">
        <v>172</v>
      </c>
      <c r="AQ64" s="168">
        <f t="shared" si="19"/>
        <v>107975915</v>
      </c>
      <c r="AR64" s="168">
        <f t="shared" si="19"/>
        <v>80981936.25</v>
      </c>
      <c r="AS64" s="168">
        <f t="shared" si="19"/>
        <v>24805999</v>
      </c>
      <c r="AT64" s="168">
        <f t="shared" si="19"/>
        <v>84893904</v>
      </c>
      <c r="AU64" s="168">
        <f t="shared" si="3"/>
        <v>-3911967.75</v>
      </c>
      <c r="AV64" s="169">
        <f t="shared" si="1"/>
        <v>-4.8306670983061364E-2</v>
      </c>
    </row>
    <row r="65" spans="2:48" x14ac:dyDescent="0.25">
      <c r="B65" s="168" t="s">
        <v>173</v>
      </c>
      <c r="C65" s="168">
        <v>3080002</v>
      </c>
      <c r="D65" s="168">
        <v>2310001.5</v>
      </c>
      <c r="E65" s="168">
        <v>661799</v>
      </c>
      <c r="F65" s="168">
        <v>1711996</v>
      </c>
      <c r="G65" s="168">
        <v>598005.5</v>
      </c>
      <c r="H65" s="169">
        <v>0.25887667172510492</v>
      </c>
      <c r="J65" s="168" t="s">
        <v>173</v>
      </c>
      <c r="K65" s="168">
        <v>2568574</v>
      </c>
      <c r="L65" s="168">
        <v>1926430.5</v>
      </c>
      <c r="M65" s="168">
        <v>749630</v>
      </c>
      <c r="N65" s="168">
        <v>749630</v>
      </c>
      <c r="O65" s="168">
        <v>1176800.5</v>
      </c>
      <c r="P65" s="169">
        <v>0.61087098652144467</v>
      </c>
      <c r="R65" s="168" t="s">
        <v>173</v>
      </c>
      <c r="S65" s="168">
        <v>0</v>
      </c>
      <c r="T65" s="168">
        <v>0</v>
      </c>
      <c r="U65" s="168">
        <v>0</v>
      </c>
      <c r="V65" s="168">
        <v>0</v>
      </c>
      <c r="W65" s="168">
        <v>0</v>
      </c>
      <c r="X65" s="169" t="s">
        <v>120</v>
      </c>
      <c r="Z65" s="168" t="s">
        <v>173</v>
      </c>
      <c r="AA65" s="168">
        <v>0</v>
      </c>
      <c r="AB65" s="168">
        <v>0</v>
      </c>
      <c r="AC65" s="168">
        <v>0</v>
      </c>
      <c r="AD65" s="168">
        <v>0</v>
      </c>
      <c r="AE65" s="168">
        <v>0</v>
      </c>
      <c r="AF65" s="169" t="s">
        <v>120</v>
      </c>
      <c r="AH65" s="168" t="s">
        <v>173</v>
      </c>
      <c r="AI65" s="168">
        <v>0</v>
      </c>
      <c r="AJ65" s="168">
        <v>0</v>
      </c>
      <c r="AK65" s="168">
        <v>0</v>
      </c>
      <c r="AL65" s="168">
        <v>0</v>
      </c>
      <c r="AM65" s="168">
        <v>0</v>
      </c>
      <c r="AN65" s="169" t="s">
        <v>120</v>
      </c>
      <c r="AP65" s="168" t="s">
        <v>173</v>
      </c>
      <c r="AQ65" s="168">
        <f t="shared" si="19"/>
        <v>5648576</v>
      </c>
      <c r="AR65" s="168">
        <f t="shared" si="19"/>
        <v>4236432</v>
      </c>
      <c r="AS65" s="168">
        <f t="shared" si="19"/>
        <v>1411429</v>
      </c>
      <c r="AT65" s="168">
        <f t="shared" si="19"/>
        <v>2461626</v>
      </c>
      <c r="AU65" s="168">
        <f t="shared" si="3"/>
        <v>1774806</v>
      </c>
      <c r="AV65" s="169">
        <f t="shared" si="1"/>
        <v>0.41893886175914069</v>
      </c>
    </row>
    <row r="66" spans="2:48" x14ac:dyDescent="0.25">
      <c r="B66" s="168" t="s">
        <v>174</v>
      </c>
      <c r="C66" s="168">
        <v>44907682</v>
      </c>
      <c r="D66" s="168">
        <v>33680761.5</v>
      </c>
      <c r="E66" s="168">
        <v>12168844</v>
      </c>
      <c r="F66" s="168">
        <v>35690043</v>
      </c>
      <c r="G66" s="168">
        <v>-2009281.5</v>
      </c>
      <c r="H66" s="169">
        <v>-5.9656652953051552E-2</v>
      </c>
      <c r="J66" s="168" t="s">
        <v>174</v>
      </c>
      <c r="K66" s="168">
        <v>66158397</v>
      </c>
      <c r="L66" s="168">
        <v>49618797.75</v>
      </c>
      <c r="M66" s="168">
        <v>15197107</v>
      </c>
      <c r="N66" s="168">
        <v>26759112</v>
      </c>
      <c r="O66" s="168">
        <v>22859685.75</v>
      </c>
      <c r="P66" s="169">
        <v>0.46070615949174221</v>
      </c>
      <c r="R66" s="168" t="s">
        <v>174</v>
      </c>
      <c r="S66" s="168">
        <v>0</v>
      </c>
      <c r="T66" s="168">
        <v>0</v>
      </c>
      <c r="U66" s="168">
        <v>0</v>
      </c>
      <c r="V66" s="168">
        <v>0</v>
      </c>
      <c r="W66" s="168">
        <v>0</v>
      </c>
      <c r="X66" s="169" t="s">
        <v>120</v>
      </c>
      <c r="Z66" s="168" t="s">
        <v>174</v>
      </c>
      <c r="AA66" s="168">
        <v>24300000</v>
      </c>
      <c r="AB66" s="168">
        <v>18225000</v>
      </c>
      <c r="AC66" s="168">
        <v>8320390</v>
      </c>
      <c r="AD66" s="168">
        <v>8320390</v>
      </c>
      <c r="AE66" s="168">
        <v>9904610</v>
      </c>
      <c r="AF66" s="169">
        <v>0.54346282578875171</v>
      </c>
      <c r="AH66" s="168" t="s">
        <v>174</v>
      </c>
      <c r="AI66" s="168">
        <v>0</v>
      </c>
      <c r="AJ66" s="168">
        <v>0</v>
      </c>
      <c r="AK66" s="168">
        <v>0</v>
      </c>
      <c r="AL66" s="168">
        <v>0</v>
      </c>
      <c r="AM66" s="168">
        <v>0</v>
      </c>
      <c r="AN66" s="169" t="s">
        <v>120</v>
      </c>
      <c r="AP66" s="168" t="s">
        <v>174</v>
      </c>
      <c r="AQ66" s="168">
        <f t="shared" si="19"/>
        <v>135366079</v>
      </c>
      <c r="AR66" s="168">
        <f t="shared" si="19"/>
        <v>101524559.25</v>
      </c>
      <c r="AS66" s="168">
        <f t="shared" si="19"/>
        <v>35686341</v>
      </c>
      <c r="AT66" s="168">
        <f t="shared" si="19"/>
        <v>70769545</v>
      </c>
      <c r="AU66" s="168">
        <f t="shared" si="3"/>
        <v>30755014.25</v>
      </c>
      <c r="AV66" s="169">
        <f t="shared" si="1"/>
        <v>0.30293176820661744</v>
      </c>
    </row>
    <row r="67" spans="2:48" x14ac:dyDescent="0.25">
      <c r="B67" s="168" t="s">
        <v>175</v>
      </c>
      <c r="C67" s="168">
        <v>60660706</v>
      </c>
      <c r="D67" s="168">
        <v>45495529.5</v>
      </c>
      <c r="E67" s="168">
        <v>9896882</v>
      </c>
      <c r="F67" s="168">
        <v>31788739</v>
      </c>
      <c r="G67" s="168">
        <v>13706790.5</v>
      </c>
      <c r="H67" s="169">
        <v>0.30127774422319892</v>
      </c>
      <c r="J67" s="168" t="s">
        <v>175</v>
      </c>
      <c r="K67" s="168">
        <v>12117908</v>
      </c>
      <c r="L67" s="168">
        <v>9088431</v>
      </c>
      <c r="M67" s="168">
        <v>222235</v>
      </c>
      <c r="N67" s="168">
        <v>222235</v>
      </c>
      <c r="O67" s="168">
        <v>8866196</v>
      </c>
      <c r="P67" s="169">
        <v>0.9755474844887968</v>
      </c>
      <c r="R67" s="168" t="s">
        <v>175</v>
      </c>
      <c r="S67" s="168">
        <v>0</v>
      </c>
      <c r="T67" s="168">
        <v>0</v>
      </c>
      <c r="U67" s="168">
        <v>0</v>
      </c>
      <c r="V67" s="168">
        <v>0</v>
      </c>
      <c r="W67" s="168">
        <v>0</v>
      </c>
      <c r="X67" s="169" t="s">
        <v>120</v>
      </c>
      <c r="Z67" s="168" t="s">
        <v>175</v>
      </c>
      <c r="AA67" s="168">
        <v>0</v>
      </c>
      <c r="AB67" s="168">
        <v>0</v>
      </c>
      <c r="AC67" s="168">
        <v>0</v>
      </c>
      <c r="AD67" s="168">
        <v>0</v>
      </c>
      <c r="AE67" s="168">
        <v>0</v>
      </c>
      <c r="AF67" s="169" t="s">
        <v>120</v>
      </c>
      <c r="AH67" s="168" t="s">
        <v>175</v>
      </c>
      <c r="AI67" s="168">
        <v>0</v>
      </c>
      <c r="AJ67" s="168">
        <v>0</v>
      </c>
      <c r="AK67" s="168">
        <v>0</v>
      </c>
      <c r="AL67" s="168">
        <v>0</v>
      </c>
      <c r="AM67" s="168">
        <v>0</v>
      </c>
      <c r="AN67" s="169" t="s">
        <v>120</v>
      </c>
      <c r="AP67" s="168" t="s">
        <v>175</v>
      </c>
      <c r="AQ67" s="168">
        <f t="shared" si="19"/>
        <v>72778614</v>
      </c>
      <c r="AR67" s="168">
        <f t="shared" si="19"/>
        <v>54583960.5</v>
      </c>
      <c r="AS67" s="168">
        <f t="shared" si="19"/>
        <v>10119117</v>
      </c>
      <c r="AT67" s="168">
        <f t="shared" si="19"/>
        <v>32010974</v>
      </c>
      <c r="AU67" s="168">
        <f t="shared" si="3"/>
        <v>22572986.5</v>
      </c>
      <c r="AV67" s="169">
        <f t="shared" si="1"/>
        <v>0.41354614603313733</v>
      </c>
    </row>
    <row r="68" spans="2:48" x14ac:dyDescent="0.25">
      <c r="B68" s="168" t="s">
        <v>176</v>
      </c>
      <c r="C68" s="168">
        <v>35136322</v>
      </c>
      <c r="D68" s="168">
        <v>26352241.5</v>
      </c>
      <c r="E68" s="168">
        <v>4953054</v>
      </c>
      <c r="F68" s="168">
        <v>17452631</v>
      </c>
      <c r="G68" s="168">
        <v>8899610.5</v>
      </c>
      <c r="H68" s="169">
        <v>0.33771740062415562</v>
      </c>
      <c r="J68" s="168" t="s">
        <v>176</v>
      </c>
      <c r="K68" s="168">
        <v>21610188</v>
      </c>
      <c r="L68" s="168">
        <v>16207641</v>
      </c>
      <c r="M68" s="168">
        <v>610199</v>
      </c>
      <c r="N68" s="168">
        <v>2531721</v>
      </c>
      <c r="O68" s="168">
        <v>13675920</v>
      </c>
      <c r="P68" s="169">
        <v>0.84379460280493623</v>
      </c>
      <c r="R68" s="168" t="s">
        <v>176</v>
      </c>
      <c r="S68" s="168">
        <v>0</v>
      </c>
      <c r="T68" s="168">
        <v>0</v>
      </c>
      <c r="U68" s="168">
        <v>0</v>
      </c>
      <c r="V68" s="168">
        <v>0</v>
      </c>
      <c r="W68" s="168">
        <v>0</v>
      </c>
      <c r="X68" s="169" t="s">
        <v>120</v>
      </c>
      <c r="Z68" s="168" t="s">
        <v>176</v>
      </c>
      <c r="AA68" s="168">
        <v>0</v>
      </c>
      <c r="AB68" s="168">
        <v>0</v>
      </c>
      <c r="AC68" s="168">
        <v>0</v>
      </c>
      <c r="AD68" s="168">
        <v>0</v>
      </c>
      <c r="AE68" s="168">
        <v>0</v>
      </c>
      <c r="AF68" s="169" t="s">
        <v>120</v>
      </c>
      <c r="AH68" s="168" t="s">
        <v>176</v>
      </c>
      <c r="AI68" s="168">
        <v>0</v>
      </c>
      <c r="AJ68" s="168">
        <v>0</v>
      </c>
      <c r="AK68" s="168">
        <v>0</v>
      </c>
      <c r="AL68" s="168">
        <v>0</v>
      </c>
      <c r="AM68" s="168">
        <v>0</v>
      </c>
      <c r="AN68" s="169" t="s">
        <v>120</v>
      </c>
      <c r="AP68" s="168" t="s">
        <v>176</v>
      </c>
      <c r="AQ68" s="168">
        <f t="shared" si="19"/>
        <v>56746510</v>
      </c>
      <c r="AR68" s="168">
        <f t="shared" si="19"/>
        <v>42559882.5</v>
      </c>
      <c r="AS68" s="168">
        <f t="shared" si="19"/>
        <v>5563253</v>
      </c>
      <c r="AT68" s="168">
        <f t="shared" si="19"/>
        <v>19984352</v>
      </c>
      <c r="AU68" s="168">
        <f t="shared" si="3"/>
        <v>22575530.5</v>
      </c>
      <c r="AV68" s="169">
        <f t="shared" si="1"/>
        <v>0.53044156078203464</v>
      </c>
    </row>
    <row r="69" spans="2:48" x14ac:dyDescent="0.25">
      <c r="B69" s="168" t="s">
        <v>177</v>
      </c>
      <c r="C69" s="168">
        <v>3567425</v>
      </c>
      <c r="D69" s="168">
        <v>2675568.75</v>
      </c>
      <c r="E69" s="168">
        <v>189394</v>
      </c>
      <c r="F69" s="168">
        <v>915126</v>
      </c>
      <c r="G69" s="168">
        <v>1760442.75</v>
      </c>
      <c r="H69" s="169">
        <v>0.65796954385866557</v>
      </c>
      <c r="J69" s="168" t="s">
        <v>177</v>
      </c>
      <c r="K69" s="168">
        <v>4277251</v>
      </c>
      <c r="L69" s="168">
        <v>3207938.25</v>
      </c>
      <c r="M69" s="168">
        <v>1108423</v>
      </c>
      <c r="N69" s="168">
        <v>1513023</v>
      </c>
      <c r="O69" s="168">
        <v>1694915.25</v>
      </c>
      <c r="P69" s="169">
        <v>0.5283503352971336</v>
      </c>
      <c r="R69" s="168" t="s">
        <v>177</v>
      </c>
      <c r="S69" s="168">
        <v>0</v>
      </c>
      <c r="T69" s="168">
        <v>0</v>
      </c>
      <c r="U69" s="168">
        <v>0</v>
      </c>
      <c r="V69" s="168">
        <v>0</v>
      </c>
      <c r="W69" s="168">
        <v>0</v>
      </c>
      <c r="X69" s="169" t="s">
        <v>120</v>
      </c>
      <c r="Z69" s="168" t="s">
        <v>177</v>
      </c>
      <c r="AA69" s="168">
        <v>0</v>
      </c>
      <c r="AB69" s="168">
        <v>0</v>
      </c>
      <c r="AC69" s="168">
        <v>0</v>
      </c>
      <c r="AD69" s="168">
        <v>0</v>
      </c>
      <c r="AE69" s="168">
        <v>0</v>
      </c>
      <c r="AF69" s="169" t="s">
        <v>120</v>
      </c>
      <c r="AH69" s="168" t="s">
        <v>177</v>
      </c>
      <c r="AI69" s="168">
        <v>0</v>
      </c>
      <c r="AJ69" s="168">
        <v>0</v>
      </c>
      <c r="AK69" s="168">
        <v>0</v>
      </c>
      <c r="AL69" s="168">
        <v>0</v>
      </c>
      <c r="AM69" s="168">
        <v>0</v>
      </c>
      <c r="AN69" s="169" t="s">
        <v>120</v>
      </c>
      <c r="AP69" s="168" t="s">
        <v>177</v>
      </c>
      <c r="AQ69" s="168">
        <f t="shared" si="19"/>
        <v>7844676</v>
      </c>
      <c r="AR69" s="168">
        <f t="shared" si="19"/>
        <v>5883507</v>
      </c>
      <c r="AS69" s="168">
        <f t="shared" si="19"/>
        <v>1297817</v>
      </c>
      <c r="AT69" s="168">
        <f t="shared" si="19"/>
        <v>2428149</v>
      </c>
      <c r="AU69" s="168">
        <f t="shared" si="3"/>
        <v>3455358</v>
      </c>
      <c r="AV69" s="169">
        <f t="shared" ref="AV69:AV95" si="20">IF(AR69=0,"No Budget",AU69/AR69)</f>
        <v>0.58729563846868882</v>
      </c>
    </row>
    <row r="70" spans="2:48" x14ac:dyDescent="0.25">
      <c r="B70" s="168" t="s">
        <v>178</v>
      </c>
      <c r="C70" s="168">
        <v>185755884</v>
      </c>
      <c r="D70" s="168">
        <v>139316913</v>
      </c>
      <c r="E70" s="168">
        <v>60113491</v>
      </c>
      <c r="F70" s="168">
        <v>198941900</v>
      </c>
      <c r="G70" s="168">
        <v>-59624987</v>
      </c>
      <c r="H70" s="169">
        <v>-0.42798096595780871</v>
      </c>
      <c r="J70" s="168" t="s">
        <v>178</v>
      </c>
      <c r="K70" s="168">
        <v>112775655</v>
      </c>
      <c r="L70" s="168">
        <v>84581741.25</v>
      </c>
      <c r="M70" s="168">
        <v>5641086</v>
      </c>
      <c r="N70" s="168">
        <v>34029167</v>
      </c>
      <c r="O70" s="168">
        <v>50552574.25</v>
      </c>
      <c r="P70" s="169">
        <v>0.5976771523369413</v>
      </c>
      <c r="R70" s="168" t="s">
        <v>178</v>
      </c>
      <c r="S70" s="168">
        <v>431705624</v>
      </c>
      <c r="T70" s="168">
        <v>323779218</v>
      </c>
      <c r="U70" s="168">
        <v>115017245</v>
      </c>
      <c r="V70" s="168">
        <v>337575498</v>
      </c>
      <c r="W70" s="168">
        <v>-13796280</v>
      </c>
      <c r="X70" s="169">
        <v>-4.2610146769827578E-2</v>
      </c>
      <c r="Z70" s="168" t="s">
        <v>178</v>
      </c>
      <c r="AA70" s="168">
        <v>40000000</v>
      </c>
      <c r="AB70" s="168">
        <v>30000000</v>
      </c>
      <c r="AC70" s="168">
        <v>3562966</v>
      </c>
      <c r="AD70" s="168">
        <v>9074786</v>
      </c>
      <c r="AE70" s="168">
        <v>20925214</v>
      </c>
      <c r="AF70" s="169">
        <v>0.69750713333333336</v>
      </c>
      <c r="AH70" s="168" t="s">
        <v>178</v>
      </c>
      <c r="AI70" s="168">
        <v>0</v>
      </c>
      <c r="AJ70" s="168">
        <v>0</v>
      </c>
      <c r="AK70" s="168">
        <v>0</v>
      </c>
      <c r="AL70" s="168">
        <v>0</v>
      </c>
      <c r="AM70" s="168">
        <v>0</v>
      </c>
      <c r="AN70" s="169" t="s">
        <v>120</v>
      </c>
      <c r="AP70" s="168" t="s">
        <v>178</v>
      </c>
      <c r="AQ70" s="168">
        <f t="shared" si="19"/>
        <v>770237163</v>
      </c>
      <c r="AR70" s="168">
        <f t="shared" si="19"/>
        <v>577677872.25</v>
      </c>
      <c r="AS70" s="168">
        <f t="shared" si="19"/>
        <v>184334788</v>
      </c>
      <c r="AT70" s="168">
        <f t="shared" si="19"/>
        <v>579621351</v>
      </c>
      <c r="AU70" s="168">
        <f t="shared" ref="AU70:AU95" si="21">AR70-AT70</f>
        <v>-1943478.75</v>
      </c>
      <c r="AV70" s="169">
        <f t="shared" si="20"/>
        <v>-3.3642949528780398E-3</v>
      </c>
    </row>
    <row r="71" spans="2:48" x14ac:dyDescent="0.25">
      <c r="B71" s="168" t="s">
        <v>179</v>
      </c>
      <c r="C71" s="168">
        <v>31764329</v>
      </c>
      <c r="D71" s="168">
        <v>23823246.75</v>
      </c>
      <c r="E71" s="168">
        <v>9622664</v>
      </c>
      <c r="F71" s="168">
        <v>28221987</v>
      </c>
      <c r="G71" s="168">
        <v>-4398740.25</v>
      </c>
      <c r="H71" s="169">
        <v>-0.18464067035699069</v>
      </c>
      <c r="J71" s="168" t="s">
        <v>179</v>
      </c>
      <c r="K71" s="168">
        <v>66337419</v>
      </c>
      <c r="L71" s="168">
        <v>49753064.25</v>
      </c>
      <c r="M71" s="168">
        <v>31962912</v>
      </c>
      <c r="N71" s="168">
        <v>42716870</v>
      </c>
      <c r="O71" s="168">
        <v>7036194.25</v>
      </c>
      <c r="P71" s="169">
        <v>0.14142232958043383</v>
      </c>
      <c r="R71" s="168" t="s">
        <v>179</v>
      </c>
      <c r="S71" s="168">
        <v>267226320</v>
      </c>
      <c r="T71" s="168">
        <v>200419740</v>
      </c>
      <c r="U71" s="168">
        <v>66806576</v>
      </c>
      <c r="V71" s="168">
        <v>221906974</v>
      </c>
      <c r="W71" s="168">
        <v>-21487234</v>
      </c>
      <c r="X71" s="169">
        <v>-0.10721116592607095</v>
      </c>
      <c r="Z71" s="168" t="s">
        <v>179</v>
      </c>
      <c r="AA71" s="168">
        <v>8017378</v>
      </c>
      <c r="AB71" s="168">
        <v>6013033.5</v>
      </c>
      <c r="AC71" s="168">
        <v>4000000</v>
      </c>
      <c r="AD71" s="168">
        <v>4000000</v>
      </c>
      <c r="AE71" s="168">
        <v>2013033.5</v>
      </c>
      <c r="AF71" s="169">
        <v>0.33477836103856728</v>
      </c>
      <c r="AH71" s="168" t="s">
        <v>179</v>
      </c>
      <c r="AI71" s="168">
        <v>0</v>
      </c>
      <c r="AJ71" s="168">
        <v>0</v>
      </c>
      <c r="AK71" s="168">
        <v>0</v>
      </c>
      <c r="AL71" s="168">
        <v>0</v>
      </c>
      <c r="AM71" s="168">
        <v>0</v>
      </c>
      <c r="AN71" s="169" t="s">
        <v>120</v>
      </c>
      <c r="AP71" s="168" t="s">
        <v>179</v>
      </c>
      <c r="AQ71" s="168">
        <f t="shared" si="19"/>
        <v>373345446</v>
      </c>
      <c r="AR71" s="168">
        <f t="shared" si="19"/>
        <v>280009084.5</v>
      </c>
      <c r="AS71" s="168">
        <f t="shared" si="19"/>
        <v>112392152</v>
      </c>
      <c r="AT71" s="168">
        <f t="shared" si="19"/>
        <v>296845831</v>
      </c>
      <c r="AU71" s="168">
        <f t="shared" si="21"/>
        <v>-16836746.5</v>
      </c>
      <c r="AV71" s="169">
        <f t="shared" si="20"/>
        <v>-6.012928662677014E-2</v>
      </c>
    </row>
    <row r="72" spans="2:48" x14ac:dyDescent="0.25">
      <c r="B72" s="166" t="s">
        <v>103</v>
      </c>
      <c r="C72" s="166">
        <v>3140488469</v>
      </c>
      <c r="D72" s="166">
        <v>2355366351.75</v>
      </c>
      <c r="E72" s="166">
        <v>933965096</v>
      </c>
      <c r="F72" s="166">
        <v>3283534912</v>
      </c>
      <c r="G72" s="166">
        <v>-928168560.25</v>
      </c>
      <c r="H72" s="167">
        <v>-0.39406547502064188</v>
      </c>
      <c r="J72" s="166" t="s">
        <v>103</v>
      </c>
      <c r="K72" s="166">
        <v>723564181</v>
      </c>
      <c r="L72" s="166">
        <v>542673135.75</v>
      </c>
      <c r="M72" s="166">
        <v>282465751</v>
      </c>
      <c r="N72" s="166">
        <v>805001684</v>
      </c>
      <c r="O72" s="166">
        <v>-262328548.25</v>
      </c>
      <c r="P72" s="167">
        <v>-0.48340065311589364</v>
      </c>
      <c r="R72" s="166" t="s">
        <v>103</v>
      </c>
      <c r="S72" s="166">
        <v>5041464</v>
      </c>
      <c r="T72" s="166">
        <v>3781098</v>
      </c>
      <c r="U72" s="166">
        <v>0</v>
      </c>
      <c r="V72" s="166">
        <v>920122</v>
      </c>
      <c r="W72" s="166">
        <v>2860976</v>
      </c>
      <c r="X72" s="167">
        <v>0.75665216823261394</v>
      </c>
      <c r="Z72" s="166" t="s">
        <v>103</v>
      </c>
      <c r="AA72" s="166">
        <v>100000000</v>
      </c>
      <c r="AB72" s="166">
        <v>75000000</v>
      </c>
      <c r="AC72" s="166">
        <v>105872602</v>
      </c>
      <c r="AD72" s="166">
        <v>289919519</v>
      </c>
      <c r="AE72" s="166">
        <v>-214919519</v>
      </c>
      <c r="AF72" s="167">
        <v>-2.8655935866666669</v>
      </c>
      <c r="AH72" s="166" t="s">
        <v>103</v>
      </c>
      <c r="AI72" s="166">
        <v>0</v>
      </c>
      <c r="AJ72" s="166">
        <v>0</v>
      </c>
      <c r="AK72" s="166">
        <v>0</v>
      </c>
      <c r="AL72" s="166">
        <v>0</v>
      </c>
      <c r="AM72" s="166">
        <v>0</v>
      </c>
      <c r="AN72" s="167" t="s">
        <v>120</v>
      </c>
      <c r="AP72" s="166" t="s">
        <v>103</v>
      </c>
      <c r="AQ72" s="166">
        <f>SUM(AQ73:AQ77)</f>
        <v>3969094114</v>
      </c>
      <c r="AR72" s="166">
        <f t="shared" ref="AR72:AT72" si="22">SUM(AR73:AR77)</f>
        <v>2976820585.5</v>
      </c>
      <c r="AS72" s="166">
        <f t="shared" si="22"/>
        <v>1322303449</v>
      </c>
      <c r="AT72" s="166">
        <f t="shared" si="22"/>
        <v>4379376237</v>
      </c>
      <c r="AU72" s="166">
        <f t="shared" si="21"/>
        <v>-1402555651.5</v>
      </c>
      <c r="AV72" s="167">
        <f t="shared" si="20"/>
        <v>-0.47115894667344238</v>
      </c>
    </row>
    <row r="73" spans="2:48" x14ac:dyDescent="0.25">
      <c r="B73" s="168" t="s">
        <v>180</v>
      </c>
      <c r="C73" s="168">
        <v>2518430234</v>
      </c>
      <c r="D73" s="168">
        <v>1888822675.5</v>
      </c>
      <c r="E73" s="168">
        <v>748158037</v>
      </c>
      <c r="F73" s="168">
        <v>2734638144</v>
      </c>
      <c r="G73" s="168">
        <v>-845815468.5</v>
      </c>
      <c r="H73" s="169">
        <v>-0.44780035705368681</v>
      </c>
      <c r="J73" s="168" t="s">
        <v>180</v>
      </c>
      <c r="K73" s="168">
        <v>661979906</v>
      </c>
      <c r="L73" s="168">
        <v>496484929.5</v>
      </c>
      <c r="M73" s="168">
        <v>252100235</v>
      </c>
      <c r="N73" s="168">
        <v>705526050</v>
      </c>
      <c r="O73" s="168">
        <v>-209041120.5</v>
      </c>
      <c r="P73" s="169">
        <v>-0.42104222722434115</v>
      </c>
      <c r="R73" s="168" t="s">
        <v>180</v>
      </c>
      <c r="S73" s="168">
        <v>0</v>
      </c>
      <c r="T73" s="168">
        <v>0</v>
      </c>
      <c r="U73" s="168">
        <v>0</v>
      </c>
      <c r="V73" s="168">
        <v>0</v>
      </c>
      <c r="W73" s="168">
        <v>0</v>
      </c>
      <c r="X73" s="169" t="s">
        <v>120</v>
      </c>
      <c r="Z73" s="168" t="s">
        <v>180</v>
      </c>
      <c r="AA73" s="168">
        <v>100000000</v>
      </c>
      <c r="AB73" s="168">
        <v>75000000</v>
      </c>
      <c r="AC73" s="168">
        <v>105872602</v>
      </c>
      <c r="AD73" s="168">
        <v>289919519</v>
      </c>
      <c r="AE73" s="168">
        <v>-214919519</v>
      </c>
      <c r="AF73" s="169">
        <v>-2.8655935866666669</v>
      </c>
      <c r="AH73" s="168" t="s">
        <v>180</v>
      </c>
      <c r="AI73" s="168">
        <v>0</v>
      </c>
      <c r="AJ73" s="168">
        <v>0</v>
      </c>
      <c r="AK73" s="168">
        <v>0</v>
      </c>
      <c r="AL73" s="168">
        <v>0</v>
      </c>
      <c r="AM73" s="168">
        <v>0</v>
      </c>
      <c r="AN73" s="169" t="s">
        <v>120</v>
      </c>
      <c r="AP73" s="168" t="s">
        <v>180</v>
      </c>
      <c r="AQ73" s="168">
        <f t="shared" ref="AQ73:AT77" si="23">C73+K73+S73+AA73+AI73</f>
        <v>3280410140</v>
      </c>
      <c r="AR73" s="168">
        <f t="shared" si="23"/>
        <v>2460307605</v>
      </c>
      <c r="AS73" s="168">
        <f t="shared" si="23"/>
        <v>1106130874</v>
      </c>
      <c r="AT73" s="168">
        <f t="shared" si="23"/>
        <v>3730083713</v>
      </c>
      <c r="AU73" s="168">
        <f t="shared" si="21"/>
        <v>-1269776108</v>
      </c>
      <c r="AV73" s="169">
        <f t="shared" si="20"/>
        <v>-0.51610461448782941</v>
      </c>
    </row>
    <row r="74" spans="2:48" x14ac:dyDescent="0.25">
      <c r="B74" s="168" t="s">
        <v>181</v>
      </c>
      <c r="C74" s="168">
        <v>2477257</v>
      </c>
      <c r="D74" s="168">
        <v>1857942.75</v>
      </c>
      <c r="E74" s="168">
        <v>478483</v>
      </c>
      <c r="F74" s="168">
        <v>2991620</v>
      </c>
      <c r="G74" s="168">
        <v>-1133677.25</v>
      </c>
      <c r="H74" s="169">
        <v>-0.61017878511057455</v>
      </c>
      <c r="J74" s="168" t="s">
        <v>181</v>
      </c>
      <c r="K74" s="168">
        <v>623193</v>
      </c>
      <c r="L74" s="168">
        <v>467394.75</v>
      </c>
      <c r="M74" s="168">
        <v>784138</v>
      </c>
      <c r="N74" s="168">
        <v>784138</v>
      </c>
      <c r="O74" s="168">
        <v>-316743.25</v>
      </c>
      <c r="P74" s="169">
        <v>-0.67767823665113913</v>
      </c>
      <c r="R74" s="168" t="s">
        <v>181</v>
      </c>
      <c r="S74" s="168">
        <v>0</v>
      </c>
      <c r="T74" s="168">
        <v>0</v>
      </c>
      <c r="U74" s="168">
        <v>0</v>
      </c>
      <c r="V74" s="168">
        <v>0</v>
      </c>
      <c r="W74" s="168">
        <v>0</v>
      </c>
      <c r="X74" s="169" t="s">
        <v>120</v>
      </c>
      <c r="Z74" s="168" t="s">
        <v>181</v>
      </c>
      <c r="AA74" s="168">
        <v>0</v>
      </c>
      <c r="AB74" s="168">
        <v>0</v>
      </c>
      <c r="AC74" s="168">
        <v>0</v>
      </c>
      <c r="AD74" s="168">
        <v>0</v>
      </c>
      <c r="AE74" s="168">
        <v>0</v>
      </c>
      <c r="AF74" s="169" t="s">
        <v>120</v>
      </c>
      <c r="AH74" s="168" t="s">
        <v>181</v>
      </c>
      <c r="AI74" s="168">
        <v>0</v>
      </c>
      <c r="AJ74" s="168">
        <v>0</v>
      </c>
      <c r="AK74" s="168">
        <v>0</v>
      </c>
      <c r="AL74" s="168">
        <v>0</v>
      </c>
      <c r="AM74" s="168">
        <v>0</v>
      </c>
      <c r="AN74" s="169" t="s">
        <v>120</v>
      </c>
      <c r="AP74" s="168" t="s">
        <v>181</v>
      </c>
      <c r="AQ74" s="168">
        <f t="shared" si="23"/>
        <v>3100450</v>
      </c>
      <c r="AR74" s="168">
        <f t="shared" si="23"/>
        <v>2325337.5</v>
      </c>
      <c r="AS74" s="168">
        <f t="shared" si="23"/>
        <v>1262621</v>
      </c>
      <c r="AT74" s="168">
        <f t="shared" si="23"/>
        <v>3775758</v>
      </c>
      <c r="AU74" s="168">
        <f t="shared" si="21"/>
        <v>-1450420.5</v>
      </c>
      <c r="AV74" s="169">
        <f t="shared" si="20"/>
        <v>-0.6237462303859117</v>
      </c>
    </row>
    <row r="75" spans="2:48" x14ac:dyDescent="0.25">
      <c r="B75" s="168" t="s">
        <v>182</v>
      </c>
      <c r="C75" s="168">
        <v>6685161</v>
      </c>
      <c r="D75" s="168">
        <v>5013870.75</v>
      </c>
      <c r="E75" s="168">
        <v>739970</v>
      </c>
      <c r="F75" s="168">
        <v>3234260</v>
      </c>
      <c r="G75" s="168">
        <v>1779610.75</v>
      </c>
      <c r="H75" s="169">
        <v>0.35493750013400327</v>
      </c>
      <c r="J75" s="168" t="s">
        <v>182</v>
      </c>
      <c r="K75" s="168">
        <v>6382560</v>
      </c>
      <c r="L75" s="168">
        <v>4786920</v>
      </c>
      <c r="M75" s="168">
        <v>1417306</v>
      </c>
      <c r="N75" s="168">
        <v>1787306</v>
      </c>
      <c r="O75" s="168">
        <v>2999614</v>
      </c>
      <c r="P75" s="169">
        <v>0.62662714229609018</v>
      </c>
      <c r="R75" s="168" t="s">
        <v>182</v>
      </c>
      <c r="S75" s="168">
        <v>5041464</v>
      </c>
      <c r="T75" s="168">
        <v>3781098</v>
      </c>
      <c r="U75" s="168">
        <v>0</v>
      </c>
      <c r="V75" s="168">
        <v>920122</v>
      </c>
      <c r="W75" s="168">
        <v>2860976</v>
      </c>
      <c r="X75" s="169">
        <v>0.75665216823261394</v>
      </c>
      <c r="Z75" s="168" t="s">
        <v>182</v>
      </c>
      <c r="AA75" s="168">
        <v>0</v>
      </c>
      <c r="AB75" s="168">
        <v>0</v>
      </c>
      <c r="AC75" s="168">
        <v>0</v>
      </c>
      <c r="AD75" s="168">
        <v>0</v>
      </c>
      <c r="AE75" s="168">
        <v>0</v>
      </c>
      <c r="AF75" s="169" t="s">
        <v>120</v>
      </c>
      <c r="AH75" s="168" t="s">
        <v>182</v>
      </c>
      <c r="AI75" s="168">
        <v>0</v>
      </c>
      <c r="AJ75" s="168">
        <v>0</v>
      </c>
      <c r="AK75" s="168">
        <v>0</v>
      </c>
      <c r="AL75" s="168">
        <v>0</v>
      </c>
      <c r="AM75" s="168">
        <v>0</v>
      </c>
      <c r="AN75" s="169" t="s">
        <v>120</v>
      </c>
      <c r="AP75" s="168" t="s">
        <v>182</v>
      </c>
      <c r="AQ75" s="168">
        <f t="shared" si="23"/>
        <v>18109185</v>
      </c>
      <c r="AR75" s="168">
        <f t="shared" si="23"/>
        <v>13581888.75</v>
      </c>
      <c r="AS75" s="168">
        <f t="shared" si="23"/>
        <v>2157276</v>
      </c>
      <c r="AT75" s="168">
        <f t="shared" si="23"/>
        <v>5941688</v>
      </c>
      <c r="AU75" s="168">
        <f t="shared" si="21"/>
        <v>7640200.75</v>
      </c>
      <c r="AV75" s="169">
        <f t="shared" si="20"/>
        <v>0.562528591614329</v>
      </c>
    </row>
    <row r="76" spans="2:48" x14ac:dyDescent="0.25">
      <c r="B76" s="168" t="s">
        <v>183</v>
      </c>
      <c r="C76" s="168">
        <v>155887381</v>
      </c>
      <c r="D76" s="168">
        <v>116915535.75</v>
      </c>
      <c r="E76" s="168">
        <v>39582468</v>
      </c>
      <c r="F76" s="168">
        <v>133770600</v>
      </c>
      <c r="G76" s="168">
        <v>-16855064.25</v>
      </c>
      <c r="H76" s="169">
        <v>-0.14416445292643668</v>
      </c>
      <c r="J76" s="168" t="s">
        <v>183</v>
      </c>
      <c r="K76" s="168">
        <v>51429797</v>
      </c>
      <c r="L76" s="168">
        <v>38572347.75</v>
      </c>
      <c r="M76" s="168">
        <v>27235298</v>
      </c>
      <c r="N76" s="168">
        <v>95975416</v>
      </c>
      <c r="O76" s="168">
        <v>-57403068.25</v>
      </c>
      <c r="P76" s="169">
        <v>-1.488192230922734</v>
      </c>
      <c r="R76" s="168" t="s">
        <v>183</v>
      </c>
      <c r="S76" s="168">
        <v>0</v>
      </c>
      <c r="T76" s="168">
        <v>0</v>
      </c>
      <c r="U76" s="168">
        <v>0</v>
      </c>
      <c r="V76" s="168">
        <v>0</v>
      </c>
      <c r="W76" s="168">
        <v>0</v>
      </c>
      <c r="X76" s="169" t="s">
        <v>120</v>
      </c>
      <c r="Z76" s="168" t="s">
        <v>183</v>
      </c>
      <c r="AA76" s="168">
        <v>0</v>
      </c>
      <c r="AB76" s="168">
        <v>0</v>
      </c>
      <c r="AC76" s="168">
        <v>0</v>
      </c>
      <c r="AD76" s="168">
        <v>0</v>
      </c>
      <c r="AE76" s="168">
        <v>0</v>
      </c>
      <c r="AF76" s="169" t="s">
        <v>120</v>
      </c>
      <c r="AH76" s="168" t="s">
        <v>183</v>
      </c>
      <c r="AI76" s="168">
        <v>0</v>
      </c>
      <c r="AJ76" s="168">
        <v>0</v>
      </c>
      <c r="AK76" s="168">
        <v>0</v>
      </c>
      <c r="AL76" s="168">
        <v>0</v>
      </c>
      <c r="AM76" s="168">
        <v>0</v>
      </c>
      <c r="AN76" s="169" t="s">
        <v>120</v>
      </c>
      <c r="AP76" s="168" t="s">
        <v>183</v>
      </c>
      <c r="AQ76" s="168">
        <f t="shared" si="23"/>
        <v>207317178</v>
      </c>
      <c r="AR76" s="168">
        <f t="shared" si="23"/>
        <v>155487883.5</v>
      </c>
      <c r="AS76" s="168">
        <f t="shared" si="23"/>
        <v>66817766</v>
      </c>
      <c r="AT76" s="168">
        <f t="shared" si="23"/>
        <v>229746016</v>
      </c>
      <c r="AU76" s="168">
        <f t="shared" si="21"/>
        <v>-74258132.5</v>
      </c>
      <c r="AV76" s="169">
        <f t="shared" si="20"/>
        <v>-0.47758147341429341</v>
      </c>
    </row>
    <row r="77" spans="2:48" x14ac:dyDescent="0.25">
      <c r="B77" s="168" t="s">
        <v>184</v>
      </c>
      <c r="C77" s="168">
        <v>457008436</v>
      </c>
      <c r="D77" s="168">
        <v>342756327</v>
      </c>
      <c r="E77" s="168">
        <v>145006138</v>
      </c>
      <c r="F77" s="168">
        <v>408900288</v>
      </c>
      <c r="G77" s="168">
        <v>-66143961</v>
      </c>
      <c r="H77" s="169">
        <v>-0.19297663030447867</v>
      </c>
      <c r="J77" s="168" t="s">
        <v>184</v>
      </c>
      <c r="K77" s="168">
        <v>3148725</v>
      </c>
      <c r="L77" s="168">
        <v>2361543.75</v>
      </c>
      <c r="M77" s="168">
        <v>928774</v>
      </c>
      <c r="N77" s="168">
        <v>928774</v>
      </c>
      <c r="O77" s="168">
        <v>1432769.75</v>
      </c>
      <c r="P77" s="169">
        <v>0.60670895891723364</v>
      </c>
      <c r="R77" s="168" t="s">
        <v>184</v>
      </c>
      <c r="S77" s="168">
        <v>0</v>
      </c>
      <c r="T77" s="168">
        <v>0</v>
      </c>
      <c r="U77" s="168">
        <v>0</v>
      </c>
      <c r="V77" s="168">
        <v>0</v>
      </c>
      <c r="W77" s="168">
        <v>0</v>
      </c>
      <c r="X77" s="169" t="s">
        <v>120</v>
      </c>
      <c r="Z77" s="168" t="s">
        <v>184</v>
      </c>
      <c r="AA77" s="168">
        <v>0</v>
      </c>
      <c r="AB77" s="168">
        <v>0</v>
      </c>
      <c r="AC77" s="168">
        <v>0</v>
      </c>
      <c r="AD77" s="168">
        <v>0</v>
      </c>
      <c r="AE77" s="168">
        <v>0</v>
      </c>
      <c r="AF77" s="169" t="s">
        <v>120</v>
      </c>
      <c r="AH77" s="168" t="s">
        <v>184</v>
      </c>
      <c r="AI77" s="168">
        <v>0</v>
      </c>
      <c r="AJ77" s="168">
        <v>0</v>
      </c>
      <c r="AK77" s="168">
        <v>0</v>
      </c>
      <c r="AL77" s="168">
        <v>0</v>
      </c>
      <c r="AM77" s="168">
        <v>0</v>
      </c>
      <c r="AN77" s="169" t="s">
        <v>120</v>
      </c>
      <c r="AP77" s="168" t="s">
        <v>184</v>
      </c>
      <c r="AQ77" s="168">
        <f t="shared" si="23"/>
        <v>460157161</v>
      </c>
      <c r="AR77" s="168">
        <f t="shared" si="23"/>
        <v>345117870.75</v>
      </c>
      <c r="AS77" s="168">
        <f t="shared" si="23"/>
        <v>145934912</v>
      </c>
      <c r="AT77" s="168">
        <f t="shared" si="23"/>
        <v>409829062</v>
      </c>
      <c r="AU77" s="168">
        <f t="shared" si="21"/>
        <v>-64711191.25</v>
      </c>
      <c r="AV77" s="169">
        <f t="shared" si="20"/>
        <v>-0.18750460852511505</v>
      </c>
    </row>
    <row r="78" spans="2:48" x14ac:dyDescent="0.25">
      <c r="B78" s="166" t="s">
        <v>104</v>
      </c>
      <c r="C78" s="166">
        <v>38178738</v>
      </c>
      <c r="D78" s="166">
        <v>28634053.5</v>
      </c>
      <c r="E78" s="166">
        <v>5554547</v>
      </c>
      <c r="F78" s="166">
        <v>20370225</v>
      </c>
      <c r="G78" s="166">
        <v>8263828.5</v>
      </c>
      <c r="H78" s="167">
        <v>0.28860141998407596</v>
      </c>
      <c r="J78" s="166" t="s">
        <v>104</v>
      </c>
      <c r="K78" s="166">
        <v>59632176</v>
      </c>
      <c r="L78" s="166">
        <v>44724132</v>
      </c>
      <c r="M78" s="166">
        <v>5268358</v>
      </c>
      <c r="N78" s="166">
        <v>15592767</v>
      </c>
      <c r="O78" s="166">
        <v>29131365</v>
      </c>
      <c r="P78" s="167">
        <v>0.65135674405039323</v>
      </c>
      <c r="R78" s="166" t="s">
        <v>104</v>
      </c>
      <c r="S78" s="166">
        <v>0</v>
      </c>
      <c r="T78" s="166">
        <v>0</v>
      </c>
      <c r="U78" s="166">
        <v>0</v>
      </c>
      <c r="V78" s="166">
        <v>0</v>
      </c>
      <c r="W78" s="166">
        <v>0</v>
      </c>
      <c r="X78" s="167" t="s">
        <v>120</v>
      </c>
      <c r="Z78" s="166" t="s">
        <v>104</v>
      </c>
      <c r="AA78" s="166">
        <v>0</v>
      </c>
      <c r="AB78" s="166">
        <v>0</v>
      </c>
      <c r="AC78" s="166">
        <v>530998</v>
      </c>
      <c r="AD78" s="166">
        <v>530998</v>
      </c>
      <c r="AE78" s="166">
        <v>-530998</v>
      </c>
      <c r="AF78" s="167" t="s">
        <v>120</v>
      </c>
      <c r="AH78" s="166" t="s">
        <v>104</v>
      </c>
      <c r="AI78" s="166">
        <v>0</v>
      </c>
      <c r="AJ78" s="166">
        <v>0</v>
      </c>
      <c r="AK78" s="166">
        <v>0</v>
      </c>
      <c r="AL78" s="166">
        <v>0</v>
      </c>
      <c r="AM78" s="166">
        <v>0</v>
      </c>
      <c r="AN78" s="167" t="s">
        <v>120</v>
      </c>
      <c r="AP78" s="166" t="s">
        <v>104</v>
      </c>
      <c r="AQ78" s="166">
        <f>SUM(AQ79:AQ84)</f>
        <v>97810914</v>
      </c>
      <c r="AR78" s="166">
        <f t="shared" ref="AR78:AT78" si="24">SUM(AR79:AR84)</f>
        <v>73358185.5</v>
      </c>
      <c r="AS78" s="166">
        <f t="shared" si="24"/>
        <v>11353903</v>
      </c>
      <c r="AT78" s="166">
        <f t="shared" si="24"/>
        <v>36493990</v>
      </c>
      <c r="AU78" s="166">
        <f t="shared" si="21"/>
        <v>36864195.5</v>
      </c>
      <c r="AV78" s="167">
        <f t="shared" si="20"/>
        <v>0.50252327328897739</v>
      </c>
    </row>
    <row r="79" spans="2:48" x14ac:dyDescent="0.25">
      <c r="B79" s="168" t="s">
        <v>185</v>
      </c>
      <c r="C79" s="168">
        <v>9680873</v>
      </c>
      <c r="D79" s="168">
        <v>7260654.75</v>
      </c>
      <c r="E79" s="168">
        <v>829269</v>
      </c>
      <c r="F79" s="168">
        <v>3676117</v>
      </c>
      <c r="G79" s="168">
        <v>3584537.75</v>
      </c>
      <c r="H79" s="169">
        <v>0.49369345787995222</v>
      </c>
      <c r="J79" s="168" t="s">
        <v>185</v>
      </c>
      <c r="K79" s="168">
        <v>20569599</v>
      </c>
      <c r="L79" s="168">
        <v>15427199.25</v>
      </c>
      <c r="M79" s="168">
        <v>1630409</v>
      </c>
      <c r="N79" s="168">
        <v>3224751</v>
      </c>
      <c r="O79" s="168">
        <v>12202448.25</v>
      </c>
      <c r="P79" s="169">
        <v>0.79096977048507366</v>
      </c>
      <c r="R79" s="168" t="s">
        <v>185</v>
      </c>
      <c r="S79" s="168">
        <v>0</v>
      </c>
      <c r="T79" s="168">
        <v>0</v>
      </c>
      <c r="U79" s="168">
        <v>0</v>
      </c>
      <c r="V79" s="168">
        <v>0</v>
      </c>
      <c r="W79" s="168">
        <v>0</v>
      </c>
      <c r="X79" s="169" t="s">
        <v>120</v>
      </c>
      <c r="Z79" s="168" t="s">
        <v>185</v>
      </c>
      <c r="AA79" s="168">
        <v>0</v>
      </c>
      <c r="AB79" s="168">
        <v>0</v>
      </c>
      <c r="AC79" s="168">
        <v>0</v>
      </c>
      <c r="AD79" s="168">
        <v>0</v>
      </c>
      <c r="AE79" s="168">
        <v>0</v>
      </c>
      <c r="AF79" s="169" t="s">
        <v>120</v>
      </c>
      <c r="AH79" s="168" t="s">
        <v>185</v>
      </c>
      <c r="AI79" s="168">
        <v>0</v>
      </c>
      <c r="AJ79" s="168">
        <v>0</v>
      </c>
      <c r="AK79" s="168">
        <v>0</v>
      </c>
      <c r="AL79" s="168">
        <v>0</v>
      </c>
      <c r="AM79" s="168">
        <v>0</v>
      </c>
      <c r="AN79" s="169" t="s">
        <v>120</v>
      </c>
      <c r="AP79" s="168" t="s">
        <v>185</v>
      </c>
      <c r="AQ79" s="168">
        <f t="shared" ref="AQ79:AT84" si="25">C79+K79+S79+AA79+AI79</f>
        <v>30250472</v>
      </c>
      <c r="AR79" s="168">
        <f t="shared" si="25"/>
        <v>22687854</v>
      </c>
      <c r="AS79" s="168">
        <f t="shared" si="25"/>
        <v>2459678</v>
      </c>
      <c r="AT79" s="168">
        <f t="shared" si="25"/>
        <v>6900868</v>
      </c>
      <c r="AU79" s="168">
        <f t="shared" si="21"/>
        <v>15786986</v>
      </c>
      <c r="AV79" s="169">
        <f t="shared" si="20"/>
        <v>0.69583425563299195</v>
      </c>
    </row>
    <row r="80" spans="2:48" x14ac:dyDescent="0.25">
      <c r="B80" s="168" t="s">
        <v>186</v>
      </c>
      <c r="C80" s="168">
        <v>6175728</v>
      </c>
      <c r="D80" s="168">
        <v>4631796</v>
      </c>
      <c r="E80" s="168">
        <v>753179</v>
      </c>
      <c r="F80" s="168">
        <v>2678723</v>
      </c>
      <c r="G80" s="168">
        <v>1953073</v>
      </c>
      <c r="H80" s="169">
        <v>0.42166645508567302</v>
      </c>
      <c r="J80" s="168" t="s">
        <v>186</v>
      </c>
      <c r="K80" s="168">
        <v>7534200</v>
      </c>
      <c r="L80" s="168">
        <v>5650650</v>
      </c>
      <c r="M80" s="168">
        <v>672877</v>
      </c>
      <c r="N80" s="168">
        <v>5018655</v>
      </c>
      <c r="O80" s="168">
        <v>631995</v>
      </c>
      <c r="P80" s="169">
        <v>0.1118446550396857</v>
      </c>
      <c r="R80" s="168" t="s">
        <v>186</v>
      </c>
      <c r="S80" s="168">
        <v>0</v>
      </c>
      <c r="T80" s="168">
        <v>0</v>
      </c>
      <c r="U80" s="168">
        <v>0</v>
      </c>
      <c r="V80" s="168">
        <v>0</v>
      </c>
      <c r="W80" s="168">
        <v>0</v>
      </c>
      <c r="X80" s="169" t="s">
        <v>120</v>
      </c>
      <c r="Z80" s="168" t="s">
        <v>186</v>
      </c>
      <c r="AA80" s="168">
        <v>0</v>
      </c>
      <c r="AB80" s="168">
        <v>0</v>
      </c>
      <c r="AC80" s="168">
        <v>0</v>
      </c>
      <c r="AD80" s="168">
        <v>0</v>
      </c>
      <c r="AE80" s="168">
        <v>0</v>
      </c>
      <c r="AF80" s="169" t="s">
        <v>120</v>
      </c>
      <c r="AH80" s="168" t="s">
        <v>186</v>
      </c>
      <c r="AI80" s="168">
        <v>0</v>
      </c>
      <c r="AJ80" s="168">
        <v>0</v>
      </c>
      <c r="AK80" s="168">
        <v>0</v>
      </c>
      <c r="AL80" s="168">
        <v>0</v>
      </c>
      <c r="AM80" s="168">
        <v>0</v>
      </c>
      <c r="AN80" s="169" t="s">
        <v>120</v>
      </c>
      <c r="AP80" s="168" t="s">
        <v>186</v>
      </c>
      <c r="AQ80" s="168">
        <f t="shared" si="25"/>
        <v>13709928</v>
      </c>
      <c r="AR80" s="168">
        <f t="shared" si="25"/>
        <v>10282446</v>
      </c>
      <c r="AS80" s="168">
        <f t="shared" si="25"/>
        <v>1426056</v>
      </c>
      <c r="AT80" s="168">
        <f t="shared" si="25"/>
        <v>7697378</v>
      </c>
      <c r="AU80" s="168">
        <f t="shared" si="21"/>
        <v>2585068</v>
      </c>
      <c r="AV80" s="169">
        <f t="shared" si="20"/>
        <v>0.25140593979292475</v>
      </c>
    </row>
    <row r="81" spans="2:48" x14ac:dyDescent="0.25">
      <c r="B81" s="168" t="s">
        <v>187</v>
      </c>
      <c r="C81" s="168">
        <v>4040611</v>
      </c>
      <c r="D81" s="168">
        <v>3030458.25</v>
      </c>
      <c r="E81" s="168">
        <v>392010</v>
      </c>
      <c r="F81" s="168">
        <v>1723565</v>
      </c>
      <c r="G81" s="168">
        <v>1306893.25</v>
      </c>
      <c r="H81" s="169">
        <v>0.43125268265946248</v>
      </c>
      <c r="J81" s="168" t="s">
        <v>187</v>
      </c>
      <c r="K81" s="168">
        <v>12266504</v>
      </c>
      <c r="L81" s="168">
        <v>9199878</v>
      </c>
      <c r="M81" s="168">
        <v>500000</v>
      </c>
      <c r="N81" s="168">
        <v>740275</v>
      </c>
      <c r="O81" s="168">
        <v>8459603</v>
      </c>
      <c r="P81" s="169">
        <v>0.91953425904126118</v>
      </c>
      <c r="R81" s="168" t="s">
        <v>187</v>
      </c>
      <c r="S81" s="168">
        <v>0</v>
      </c>
      <c r="T81" s="168">
        <v>0</v>
      </c>
      <c r="U81" s="168">
        <v>0</v>
      </c>
      <c r="V81" s="168">
        <v>0</v>
      </c>
      <c r="W81" s="168">
        <v>0</v>
      </c>
      <c r="X81" s="169" t="s">
        <v>120</v>
      </c>
      <c r="Z81" s="168" t="s">
        <v>187</v>
      </c>
      <c r="AA81" s="168">
        <v>0</v>
      </c>
      <c r="AB81" s="168">
        <v>0</v>
      </c>
      <c r="AC81" s="168">
        <v>0</v>
      </c>
      <c r="AD81" s="168">
        <v>0</v>
      </c>
      <c r="AE81" s="168">
        <v>0</v>
      </c>
      <c r="AF81" s="169" t="s">
        <v>120</v>
      </c>
      <c r="AH81" s="168" t="s">
        <v>187</v>
      </c>
      <c r="AI81" s="168">
        <v>0</v>
      </c>
      <c r="AJ81" s="168">
        <v>0</v>
      </c>
      <c r="AK81" s="168">
        <v>0</v>
      </c>
      <c r="AL81" s="168">
        <v>0</v>
      </c>
      <c r="AM81" s="168">
        <v>0</v>
      </c>
      <c r="AN81" s="169" t="s">
        <v>120</v>
      </c>
      <c r="AP81" s="168" t="s">
        <v>187</v>
      </c>
      <c r="AQ81" s="168">
        <f t="shared" si="25"/>
        <v>16307115</v>
      </c>
      <c r="AR81" s="168">
        <f t="shared" si="25"/>
        <v>12230336.25</v>
      </c>
      <c r="AS81" s="168">
        <f t="shared" si="25"/>
        <v>892010</v>
      </c>
      <c r="AT81" s="168">
        <f t="shared" si="25"/>
        <v>2463840</v>
      </c>
      <c r="AU81" s="168">
        <f t="shared" si="21"/>
        <v>9766496.25</v>
      </c>
      <c r="AV81" s="169">
        <f t="shared" si="20"/>
        <v>0.79854683063190512</v>
      </c>
    </row>
    <row r="82" spans="2:48" x14ac:dyDescent="0.25">
      <c r="B82" s="168" t="s">
        <v>188</v>
      </c>
      <c r="C82" s="168">
        <v>3625684</v>
      </c>
      <c r="D82" s="168">
        <v>2719263</v>
      </c>
      <c r="E82" s="168">
        <v>1017434</v>
      </c>
      <c r="F82" s="168">
        <v>2374925</v>
      </c>
      <c r="G82" s="168">
        <v>344338</v>
      </c>
      <c r="H82" s="169">
        <v>0.12662916385800124</v>
      </c>
      <c r="J82" s="168" t="s">
        <v>188</v>
      </c>
      <c r="K82" s="168">
        <v>4864162</v>
      </c>
      <c r="L82" s="168">
        <v>3648121.5</v>
      </c>
      <c r="M82" s="168">
        <v>496930</v>
      </c>
      <c r="N82" s="168">
        <v>559924</v>
      </c>
      <c r="O82" s="168">
        <v>3088197.5</v>
      </c>
      <c r="P82" s="169">
        <v>0.84651717329041809</v>
      </c>
      <c r="R82" s="168" t="s">
        <v>188</v>
      </c>
      <c r="S82" s="168">
        <v>0</v>
      </c>
      <c r="T82" s="168">
        <v>0</v>
      </c>
      <c r="U82" s="168">
        <v>0</v>
      </c>
      <c r="V82" s="168">
        <v>0</v>
      </c>
      <c r="W82" s="168">
        <v>0</v>
      </c>
      <c r="X82" s="169" t="s">
        <v>120</v>
      </c>
      <c r="Z82" s="168" t="s">
        <v>188</v>
      </c>
      <c r="AA82" s="168">
        <v>0</v>
      </c>
      <c r="AB82" s="168">
        <v>0</v>
      </c>
      <c r="AC82" s="168">
        <v>0</v>
      </c>
      <c r="AD82" s="168">
        <v>0</v>
      </c>
      <c r="AE82" s="168">
        <v>0</v>
      </c>
      <c r="AF82" s="169" t="s">
        <v>120</v>
      </c>
      <c r="AH82" s="168" t="s">
        <v>188</v>
      </c>
      <c r="AI82" s="168">
        <v>0</v>
      </c>
      <c r="AJ82" s="168">
        <v>0</v>
      </c>
      <c r="AK82" s="168">
        <v>0</v>
      </c>
      <c r="AL82" s="168">
        <v>0</v>
      </c>
      <c r="AM82" s="168">
        <v>0</v>
      </c>
      <c r="AN82" s="169" t="s">
        <v>120</v>
      </c>
      <c r="AP82" s="168" t="s">
        <v>188</v>
      </c>
      <c r="AQ82" s="168">
        <f t="shared" si="25"/>
        <v>8489846</v>
      </c>
      <c r="AR82" s="168">
        <f t="shared" si="25"/>
        <v>6367384.5</v>
      </c>
      <c r="AS82" s="168">
        <f t="shared" si="25"/>
        <v>1514364</v>
      </c>
      <c r="AT82" s="168">
        <f t="shared" si="25"/>
        <v>2934849</v>
      </c>
      <c r="AU82" s="168">
        <f t="shared" si="21"/>
        <v>3432535.5</v>
      </c>
      <c r="AV82" s="169">
        <f t="shared" si="20"/>
        <v>0.53908092090245219</v>
      </c>
    </row>
    <row r="83" spans="2:48" x14ac:dyDescent="0.25">
      <c r="B83" s="168" t="s">
        <v>189</v>
      </c>
      <c r="C83" s="168">
        <v>11520860</v>
      </c>
      <c r="D83" s="168">
        <v>8640645</v>
      </c>
      <c r="E83" s="168">
        <v>2114816</v>
      </c>
      <c r="F83" s="168">
        <v>8787648</v>
      </c>
      <c r="G83" s="168">
        <v>-147003</v>
      </c>
      <c r="H83" s="169">
        <v>-1.7012966045937543E-2</v>
      </c>
      <c r="J83" s="168" t="s">
        <v>189</v>
      </c>
      <c r="K83" s="168">
        <v>10432705</v>
      </c>
      <c r="L83" s="168">
        <v>7824528.75</v>
      </c>
      <c r="M83" s="168">
        <v>1586282</v>
      </c>
      <c r="N83" s="168">
        <v>5667302</v>
      </c>
      <c r="O83" s="168">
        <v>2157226.75</v>
      </c>
      <c r="P83" s="169">
        <v>0.27570053340273049</v>
      </c>
      <c r="R83" s="168" t="s">
        <v>189</v>
      </c>
      <c r="S83" s="168">
        <v>0</v>
      </c>
      <c r="T83" s="168">
        <v>0</v>
      </c>
      <c r="U83" s="168">
        <v>0</v>
      </c>
      <c r="V83" s="168">
        <v>0</v>
      </c>
      <c r="W83" s="168">
        <v>0</v>
      </c>
      <c r="X83" s="169" t="s">
        <v>120</v>
      </c>
      <c r="Z83" s="168" t="s">
        <v>189</v>
      </c>
      <c r="AA83" s="168">
        <v>0</v>
      </c>
      <c r="AB83" s="168">
        <v>0</v>
      </c>
      <c r="AC83" s="168">
        <v>530998</v>
      </c>
      <c r="AD83" s="168">
        <v>530998</v>
      </c>
      <c r="AE83" s="168">
        <v>-530998</v>
      </c>
      <c r="AF83" s="169" t="s">
        <v>120</v>
      </c>
      <c r="AH83" s="168" t="s">
        <v>189</v>
      </c>
      <c r="AI83" s="168">
        <v>0</v>
      </c>
      <c r="AJ83" s="168">
        <v>0</v>
      </c>
      <c r="AK83" s="168">
        <v>0</v>
      </c>
      <c r="AL83" s="168">
        <v>0</v>
      </c>
      <c r="AM83" s="168">
        <v>0</v>
      </c>
      <c r="AN83" s="169" t="s">
        <v>120</v>
      </c>
      <c r="AP83" s="168" t="s">
        <v>189</v>
      </c>
      <c r="AQ83" s="168">
        <f t="shared" si="25"/>
        <v>21953565</v>
      </c>
      <c r="AR83" s="168">
        <f t="shared" si="25"/>
        <v>16465173.75</v>
      </c>
      <c r="AS83" s="168">
        <f t="shared" si="25"/>
        <v>4232096</v>
      </c>
      <c r="AT83" s="168">
        <f t="shared" si="25"/>
        <v>14985948</v>
      </c>
      <c r="AU83" s="168">
        <f t="shared" si="21"/>
        <v>1479225.75</v>
      </c>
      <c r="AV83" s="169">
        <f t="shared" si="20"/>
        <v>8.9839668409208248E-2</v>
      </c>
    </row>
    <row r="84" spans="2:48" x14ac:dyDescent="0.25">
      <c r="B84" s="168" t="s">
        <v>190</v>
      </c>
      <c r="C84" s="168">
        <v>3134982</v>
      </c>
      <c r="D84" s="168">
        <v>2351236.5</v>
      </c>
      <c r="E84" s="168">
        <v>447839</v>
      </c>
      <c r="F84" s="168">
        <v>1129247</v>
      </c>
      <c r="G84" s="168">
        <v>1221989.5</v>
      </c>
      <c r="H84" s="169">
        <v>0.51972206964293044</v>
      </c>
      <c r="J84" s="168" t="s">
        <v>190</v>
      </c>
      <c r="K84" s="168">
        <v>3965006</v>
      </c>
      <c r="L84" s="168">
        <v>2973754.5</v>
      </c>
      <c r="M84" s="168">
        <v>381860</v>
      </c>
      <c r="N84" s="168">
        <v>381860</v>
      </c>
      <c r="O84" s="168">
        <v>2591894.5</v>
      </c>
      <c r="P84" s="169">
        <v>0.87158993790509609</v>
      </c>
      <c r="R84" s="168" t="s">
        <v>190</v>
      </c>
      <c r="S84" s="168">
        <v>0</v>
      </c>
      <c r="T84" s="168">
        <v>0</v>
      </c>
      <c r="U84" s="168">
        <v>0</v>
      </c>
      <c r="V84" s="168">
        <v>0</v>
      </c>
      <c r="W84" s="168">
        <v>0</v>
      </c>
      <c r="X84" s="169" t="s">
        <v>120</v>
      </c>
      <c r="Z84" s="168" t="s">
        <v>190</v>
      </c>
      <c r="AA84" s="168">
        <v>0</v>
      </c>
      <c r="AB84" s="168">
        <v>0</v>
      </c>
      <c r="AC84" s="168">
        <v>0</v>
      </c>
      <c r="AD84" s="168">
        <v>0</v>
      </c>
      <c r="AE84" s="168">
        <v>0</v>
      </c>
      <c r="AF84" s="169" t="s">
        <v>120</v>
      </c>
      <c r="AH84" s="168" t="s">
        <v>190</v>
      </c>
      <c r="AI84" s="168">
        <v>0</v>
      </c>
      <c r="AJ84" s="168">
        <v>0</v>
      </c>
      <c r="AK84" s="168">
        <v>0</v>
      </c>
      <c r="AL84" s="168">
        <v>0</v>
      </c>
      <c r="AM84" s="168">
        <v>0</v>
      </c>
      <c r="AN84" s="169" t="s">
        <v>120</v>
      </c>
      <c r="AP84" s="168" t="s">
        <v>190</v>
      </c>
      <c r="AQ84" s="168">
        <f t="shared" si="25"/>
        <v>7099988</v>
      </c>
      <c r="AR84" s="168">
        <f t="shared" si="25"/>
        <v>5324991</v>
      </c>
      <c r="AS84" s="168">
        <f t="shared" si="25"/>
        <v>829699</v>
      </c>
      <c r="AT84" s="168">
        <f t="shared" si="25"/>
        <v>1511107</v>
      </c>
      <c r="AU84" s="168">
        <f t="shared" si="21"/>
        <v>3813884</v>
      </c>
      <c r="AV84" s="169">
        <f t="shared" si="20"/>
        <v>0.71622355793652981</v>
      </c>
    </row>
    <row r="85" spans="2:48" x14ac:dyDescent="0.25">
      <c r="B85" s="166" t="s">
        <v>105</v>
      </c>
      <c r="C85" s="166">
        <v>0</v>
      </c>
      <c r="D85" s="166">
        <v>0</v>
      </c>
      <c r="E85" s="166">
        <v>0</v>
      </c>
      <c r="F85" s="166">
        <v>0</v>
      </c>
      <c r="G85" s="166">
        <v>0</v>
      </c>
      <c r="H85" s="167" t="s">
        <v>120</v>
      </c>
      <c r="J85" s="166" t="s">
        <v>105</v>
      </c>
      <c r="K85" s="166">
        <v>0</v>
      </c>
      <c r="L85" s="166">
        <v>0</v>
      </c>
      <c r="M85" s="166">
        <v>0</v>
      </c>
      <c r="N85" s="166">
        <v>0</v>
      </c>
      <c r="O85" s="166">
        <v>0</v>
      </c>
      <c r="P85" s="167" t="s">
        <v>120</v>
      </c>
      <c r="R85" s="166" t="s">
        <v>105</v>
      </c>
      <c r="S85" s="166">
        <v>954674169</v>
      </c>
      <c r="T85" s="166">
        <v>716005626.75</v>
      </c>
      <c r="U85" s="166">
        <v>249532368</v>
      </c>
      <c r="V85" s="166">
        <v>756318531</v>
      </c>
      <c r="W85" s="166">
        <v>-40312904.25</v>
      </c>
      <c r="X85" s="167">
        <v>-5.6302496438447161E-2</v>
      </c>
      <c r="Z85" s="166" t="s">
        <v>105</v>
      </c>
      <c r="AA85" s="166">
        <v>0</v>
      </c>
      <c r="AB85" s="166">
        <v>0</v>
      </c>
      <c r="AC85" s="166">
        <v>0</v>
      </c>
      <c r="AD85" s="166">
        <v>0</v>
      </c>
      <c r="AE85" s="166">
        <v>0</v>
      </c>
      <c r="AF85" s="167" t="s">
        <v>120</v>
      </c>
      <c r="AH85" s="166" t="s">
        <v>105</v>
      </c>
      <c r="AI85" s="166">
        <v>0</v>
      </c>
      <c r="AJ85" s="166">
        <v>0</v>
      </c>
      <c r="AK85" s="166">
        <v>0</v>
      </c>
      <c r="AL85" s="166">
        <v>0</v>
      </c>
      <c r="AM85" s="166">
        <v>0</v>
      </c>
      <c r="AN85" s="167" t="s">
        <v>120</v>
      </c>
      <c r="AP85" s="166" t="s">
        <v>105</v>
      </c>
      <c r="AQ85" s="166">
        <f>SUM(AQ86:AQ90)</f>
        <v>954674169</v>
      </c>
      <c r="AR85" s="166">
        <f t="shared" ref="AR85:AT85" si="26">SUM(AR86:AR90)</f>
        <v>716005626.75</v>
      </c>
      <c r="AS85" s="166">
        <f t="shared" si="26"/>
        <v>249532368</v>
      </c>
      <c r="AT85" s="166">
        <f t="shared" si="26"/>
        <v>756318531</v>
      </c>
      <c r="AU85" s="166">
        <f t="shared" si="21"/>
        <v>-40312904.25</v>
      </c>
      <c r="AV85" s="167">
        <f t="shared" si="20"/>
        <v>-5.6302496438447161E-2</v>
      </c>
    </row>
    <row r="86" spans="2:48" x14ac:dyDescent="0.25">
      <c r="B86" s="168" t="s">
        <v>191</v>
      </c>
      <c r="C86" s="168">
        <v>0</v>
      </c>
      <c r="D86" s="168">
        <v>0</v>
      </c>
      <c r="E86" s="168">
        <v>0</v>
      </c>
      <c r="F86" s="168">
        <v>0</v>
      </c>
      <c r="G86" s="168">
        <v>0</v>
      </c>
      <c r="H86" s="169" t="s">
        <v>120</v>
      </c>
      <c r="J86" s="168" t="s">
        <v>191</v>
      </c>
      <c r="K86" s="168">
        <v>0</v>
      </c>
      <c r="L86" s="168">
        <v>0</v>
      </c>
      <c r="M86" s="168">
        <v>0</v>
      </c>
      <c r="N86" s="168">
        <v>0</v>
      </c>
      <c r="O86" s="168">
        <v>0</v>
      </c>
      <c r="P86" s="169" t="s">
        <v>120</v>
      </c>
      <c r="R86" s="168" t="s">
        <v>191</v>
      </c>
      <c r="S86" s="168">
        <v>28000000</v>
      </c>
      <c r="T86" s="168">
        <v>21000000</v>
      </c>
      <c r="U86" s="168">
        <v>22485006</v>
      </c>
      <c r="V86" s="168">
        <v>22485006</v>
      </c>
      <c r="W86" s="168">
        <v>-1485006</v>
      </c>
      <c r="X86" s="169">
        <v>-7.0714571428571432E-2</v>
      </c>
      <c r="Z86" s="168" t="s">
        <v>191</v>
      </c>
      <c r="AA86" s="168">
        <v>0</v>
      </c>
      <c r="AB86" s="168">
        <v>0</v>
      </c>
      <c r="AC86" s="168">
        <v>0</v>
      </c>
      <c r="AD86" s="168">
        <v>0</v>
      </c>
      <c r="AE86" s="168">
        <v>0</v>
      </c>
      <c r="AF86" s="169" t="s">
        <v>120</v>
      </c>
      <c r="AH86" s="168" t="s">
        <v>191</v>
      </c>
      <c r="AI86" s="168">
        <v>0</v>
      </c>
      <c r="AJ86" s="168">
        <v>0</v>
      </c>
      <c r="AK86" s="168">
        <v>0</v>
      </c>
      <c r="AL86" s="168">
        <v>0</v>
      </c>
      <c r="AM86" s="168">
        <v>0</v>
      </c>
      <c r="AN86" s="169" t="s">
        <v>120</v>
      </c>
      <c r="AP86" s="168" t="s">
        <v>191</v>
      </c>
      <c r="AQ86" s="168">
        <f t="shared" ref="AQ86:AT90" si="27">C86+K86+S86+AA86+AI86</f>
        <v>28000000</v>
      </c>
      <c r="AR86" s="168">
        <f t="shared" si="27"/>
        <v>21000000</v>
      </c>
      <c r="AS86" s="168">
        <f t="shared" si="27"/>
        <v>22485006</v>
      </c>
      <c r="AT86" s="168">
        <f t="shared" si="27"/>
        <v>22485006</v>
      </c>
      <c r="AU86" s="168">
        <f t="shared" si="21"/>
        <v>-1485006</v>
      </c>
      <c r="AV86" s="169">
        <f t="shared" si="20"/>
        <v>-7.0714571428571432E-2</v>
      </c>
    </row>
    <row r="87" spans="2:48" x14ac:dyDescent="0.25">
      <c r="B87" s="168" t="s">
        <v>192</v>
      </c>
      <c r="C87" s="168">
        <v>0</v>
      </c>
      <c r="D87" s="168">
        <v>0</v>
      </c>
      <c r="E87" s="168">
        <v>0</v>
      </c>
      <c r="F87" s="168">
        <v>0</v>
      </c>
      <c r="G87" s="168">
        <v>0</v>
      </c>
      <c r="H87" s="169" t="s">
        <v>120</v>
      </c>
      <c r="J87" s="168" t="s">
        <v>192</v>
      </c>
      <c r="K87" s="168">
        <v>0</v>
      </c>
      <c r="L87" s="168">
        <v>0</v>
      </c>
      <c r="M87" s="168">
        <v>0</v>
      </c>
      <c r="N87" s="168">
        <v>0</v>
      </c>
      <c r="O87" s="168">
        <v>0</v>
      </c>
      <c r="P87" s="169" t="s">
        <v>120</v>
      </c>
      <c r="R87" s="168" t="s">
        <v>192</v>
      </c>
      <c r="S87" s="168">
        <v>624966669</v>
      </c>
      <c r="T87" s="168">
        <v>468725001.75</v>
      </c>
      <c r="U87" s="168">
        <v>139856664</v>
      </c>
      <c r="V87" s="168">
        <v>545853197</v>
      </c>
      <c r="W87" s="168">
        <v>-77128195.25</v>
      </c>
      <c r="X87" s="169">
        <v>-0.16454892519502776</v>
      </c>
      <c r="Z87" s="168" t="s">
        <v>192</v>
      </c>
      <c r="AA87" s="168">
        <v>0</v>
      </c>
      <c r="AB87" s="168">
        <v>0</v>
      </c>
      <c r="AC87" s="168">
        <v>0</v>
      </c>
      <c r="AD87" s="168">
        <v>0</v>
      </c>
      <c r="AE87" s="168">
        <v>0</v>
      </c>
      <c r="AF87" s="169" t="s">
        <v>120</v>
      </c>
      <c r="AH87" s="168" t="s">
        <v>192</v>
      </c>
      <c r="AI87" s="168">
        <v>0</v>
      </c>
      <c r="AJ87" s="168">
        <v>0</v>
      </c>
      <c r="AK87" s="168">
        <v>0</v>
      </c>
      <c r="AL87" s="168">
        <v>0</v>
      </c>
      <c r="AM87" s="168">
        <v>0</v>
      </c>
      <c r="AN87" s="169" t="s">
        <v>120</v>
      </c>
      <c r="AP87" s="168" t="s">
        <v>192</v>
      </c>
      <c r="AQ87" s="168">
        <f t="shared" si="27"/>
        <v>624966669</v>
      </c>
      <c r="AR87" s="168">
        <f t="shared" si="27"/>
        <v>468725001.75</v>
      </c>
      <c r="AS87" s="168">
        <f t="shared" si="27"/>
        <v>139856664</v>
      </c>
      <c r="AT87" s="168">
        <f t="shared" si="27"/>
        <v>545853197</v>
      </c>
      <c r="AU87" s="168">
        <f t="shared" si="21"/>
        <v>-77128195.25</v>
      </c>
      <c r="AV87" s="169">
        <f t="shared" si="20"/>
        <v>-0.16454892519502776</v>
      </c>
    </row>
    <row r="88" spans="2:48" x14ac:dyDescent="0.25">
      <c r="B88" s="168" t="s">
        <v>193</v>
      </c>
      <c r="C88" s="168">
        <v>0</v>
      </c>
      <c r="D88" s="168">
        <v>0</v>
      </c>
      <c r="E88" s="168">
        <v>0</v>
      </c>
      <c r="F88" s="168">
        <v>0</v>
      </c>
      <c r="G88" s="168">
        <v>0</v>
      </c>
      <c r="H88" s="169" t="s">
        <v>120</v>
      </c>
      <c r="J88" s="168" t="s">
        <v>193</v>
      </c>
      <c r="K88" s="168">
        <v>0</v>
      </c>
      <c r="L88" s="168">
        <v>0</v>
      </c>
      <c r="M88" s="168">
        <v>0</v>
      </c>
      <c r="N88" s="168">
        <v>0</v>
      </c>
      <c r="O88" s="168">
        <v>0</v>
      </c>
      <c r="P88" s="169" t="s">
        <v>120</v>
      </c>
      <c r="R88" s="168" t="s">
        <v>193</v>
      </c>
      <c r="S88" s="168">
        <v>49999998</v>
      </c>
      <c r="T88" s="168">
        <v>37499998.5</v>
      </c>
      <c r="U88" s="168">
        <v>12499998</v>
      </c>
      <c r="V88" s="168">
        <v>41666660</v>
      </c>
      <c r="W88" s="168">
        <v>-4166661.5</v>
      </c>
      <c r="X88" s="169">
        <v>-0.11111097777777244</v>
      </c>
      <c r="Z88" s="168" t="s">
        <v>193</v>
      </c>
      <c r="AA88" s="168"/>
      <c r="AB88" s="168">
        <v>0</v>
      </c>
      <c r="AC88" s="168">
        <v>0</v>
      </c>
      <c r="AD88" s="168">
        <v>0</v>
      </c>
      <c r="AE88" s="168">
        <v>0</v>
      </c>
      <c r="AF88" s="169" t="s">
        <v>120</v>
      </c>
      <c r="AH88" s="168" t="s">
        <v>193</v>
      </c>
      <c r="AI88" s="168"/>
      <c r="AJ88" s="168">
        <v>0</v>
      </c>
      <c r="AK88" s="168">
        <v>0</v>
      </c>
      <c r="AL88" s="168">
        <v>0</v>
      </c>
      <c r="AM88" s="168">
        <v>0</v>
      </c>
      <c r="AN88" s="169" t="s">
        <v>120</v>
      </c>
      <c r="AP88" s="168" t="s">
        <v>193</v>
      </c>
      <c r="AQ88" s="168">
        <f t="shared" si="27"/>
        <v>49999998</v>
      </c>
      <c r="AR88" s="168">
        <f t="shared" si="27"/>
        <v>37499998.5</v>
      </c>
      <c r="AS88" s="168">
        <f t="shared" si="27"/>
        <v>12499998</v>
      </c>
      <c r="AT88" s="168">
        <f t="shared" si="27"/>
        <v>41666660</v>
      </c>
      <c r="AU88" s="168">
        <f t="shared" si="21"/>
        <v>-4166661.5</v>
      </c>
      <c r="AV88" s="169">
        <f t="shared" si="20"/>
        <v>-0.11111097777777244</v>
      </c>
    </row>
    <row r="89" spans="2:48" x14ac:dyDescent="0.25">
      <c r="B89" s="168" t="s">
        <v>194</v>
      </c>
      <c r="C89" s="168">
        <v>0</v>
      </c>
      <c r="D89" s="168">
        <v>0</v>
      </c>
      <c r="E89" s="168">
        <v>0</v>
      </c>
      <c r="F89" s="168">
        <v>0</v>
      </c>
      <c r="G89" s="168">
        <v>0</v>
      </c>
      <c r="H89" s="169" t="s">
        <v>120</v>
      </c>
      <c r="J89" s="168" t="s">
        <v>194</v>
      </c>
      <c r="K89" s="168">
        <v>0</v>
      </c>
      <c r="L89" s="168">
        <v>0</v>
      </c>
      <c r="M89" s="168">
        <v>0</v>
      </c>
      <c r="N89" s="168">
        <v>0</v>
      </c>
      <c r="O89" s="168">
        <v>0</v>
      </c>
      <c r="P89" s="169" t="s">
        <v>120</v>
      </c>
      <c r="R89" s="168" t="s">
        <v>194</v>
      </c>
      <c r="S89" s="168">
        <v>144307502</v>
      </c>
      <c r="T89" s="168">
        <v>108230626.5</v>
      </c>
      <c r="U89" s="168">
        <v>0</v>
      </c>
      <c r="V89" s="168">
        <v>0</v>
      </c>
      <c r="W89" s="168">
        <v>108230626.5</v>
      </c>
      <c r="X89" s="169">
        <v>1</v>
      </c>
      <c r="Z89" s="168" t="s">
        <v>194</v>
      </c>
      <c r="AA89" s="168">
        <v>0</v>
      </c>
      <c r="AB89" s="168">
        <v>0</v>
      </c>
      <c r="AC89" s="168">
        <v>0</v>
      </c>
      <c r="AD89" s="168">
        <v>0</v>
      </c>
      <c r="AE89" s="168">
        <v>0</v>
      </c>
      <c r="AF89" s="169" t="s">
        <v>120</v>
      </c>
      <c r="AH89" s="168" t="s">
        <v>194</v>
      </c>
      <c r="AI89" s="168">
        <v>0</v>
      </c>
      <c r="AJ89" s="168">
        <v>0</v>
      </c>
      <c r="AK89" s="168">
        <v>0</v>
      </c>
      <c r="AL89" s="168">
        <v>0</v>
      </c>
      <c r="AM89" s="168">
        <v>0</v>
      </c>
      <c r="AN89" s="169" t="s">
        <v>120</v>
      </c>
      <c r="AP89" s="168" t="s">
        <v>194</v>
      </c>
      <c r="AQ89" s="168">
        <f t="shared" si="27"/>
        <v>144307502</v>
      </c>
      <c r="AR89" s="168">
        <f t="shared" si="27"/>
        <v>108230626.5</v>
      </c>
      <c r="AS89" s="168">
        <f t="shared" si="27"/>
        <v>0</v>
      </c>
      <c r="AT89" s="168">
        <f t="shared" si="27"/>
        <v>0</v>
      </c>
      <c r="AU89" s="168">
        <f t="shared" si="21"/>
        <v>108230626.5</v>
      </c>
      <c r="AV89" s="169">
        <f t="shared" si="20"/>
        <v>1</v>
      </c>
    </row>
    <row r="90" spans="2:48" x14ac:dyDescent="0.25">
      <c r="B90" s="168" t="s">
        <v>195</v>
      </c>
      <c r="C90" s="168">
        <v>0</v>
      </c>
      <c r="D90" s="168">
        <v>0</v>
      </c>
      <c r="E90" s="168">
        <v>0</v>
      </c>
      <c r="F90" s="168">
        <v>0</v>
      </c>
      <c r="G90" s="168">
        <v>0</v>
      </c>
      <c r="H90" s="169" t="s">
        <v>120</v>
      </c>
      <c r="J90" s="168" t="s">
        <v>195</v>
      </c>
      <c r="K90" s="168">
        <v>0</v>
      </c>
      <c r="L90" s="168">
        <v>0</v>
      </c>
      <c r="M90" s="168">
        <v>0</v>
      </c>
      <c r="N90" s="168">
        <v>0</v>
      </c>
      <c r="O90" s="168">
        <v>0</v>
      </c>
      <c r="P90" s="169" t="s">
        <v>120</v>
      </c>
      <c r="R90" s="168" t="s">
        <v>195</v>
      </c>
      <c r="S90" s="168">
        <v>107400000</v>
      </c>
      <c r="T90" s="168">
        <v>80550000</v>
      </c>
      <c r="U90" s="168">
        <v>74690700</v>
      </c>
      <c r="V90" s="168">
        <v>146313668</v>
      </c>
      <c r="W90" s="168">
        <v>-65763668</v>
      </c>
      <c r="X90" s="169">
        <v>-0.8164328739913097</v>
      </c>
      <c r="Z90" s="168" t="s">
        <v>195</v>
      </c>
      <c r="AA90" s="168">
        <v>0</v>
      </c>
      <c r="AB90" s="168">
        <v>0</v>
      </c>
      <c r="AC90" s="168">
        <v>0</v>
      </c>
      <c r="AD90" s="168">
        <v>0</v>
      </c>
      <c r="AE90" s="168">
        <v>0</v>
      </c>
      <c r="AF90" s="169" t="s">
        <v>120</v>
      </c>
      <c r="AH90" s="168" t="s">
        <v>195</v>
      </c>
      <c r="AI90" s="168">
        <v>0</v>
      </c>
      <c r="AJ90" s="168">
        <v>0</v>
      </c>
      <c r="AK90" s="168">
        <v>0</v>
      </c>
      <c r="AL90" s="168">
        <v>0</v>
      </c>
      <c r="AM90" s="168">
        <v>0</v>
      </c>
      <c r="AN90" s="169" t="s">
        <v>120</v>
      </c>
      <c r="AP90" s="168" t="s">
        <v>195</v>
      </c>
      <c r="AQ90" s="168">
        <f t="shared" si="27"/>
        <v>107400000</v>
      </c>
      <c r="AR90" s="168">
        <f t="shared" si="27"/>
        <v>80550000</v>
      </c>
      <c r="AS90" s="168">
        <f t="shared" si="27"/>
        <v>74690700</v>
      </c>
      <c r="AT90" s="168">
        <f t="shared" si="27"/>
        <v>146313668</v>
      </c>
      <c r="AU90" s="168">
        <f t="shared" si="21"/>
        <v>-65763668</v>
      </c>
      <c r="AV90" s="169">
        <f t="shared" si="20"/>
        <v>-0.8164328739913097</v>
      </c>
    </row>
    <row r="91" spans="2:48" x14ac:dyDescent="0.25">
      <c r="B91" s="166" t="s">
        <v>106</v>
      </c>
      <c r="C91" s="166">
        <v>0</v>
      </c>
      <c r="D91" s="166">
        <v>0</v>
      </c>
      <c r="E91" s="166">
        <v>0</v>
      </c>
      <c r="F91" s="166">
        <v>0</v>
      </c>
      <c r="G91" s="166">
        <v>0</v>
      </c>
      <c r="H91" s="167" t="s">
        <v>120</v>
      </c>
      <c r="J91" s="166" t="s">
        <v>106</v>
      </c>
      <c r="K91" s="166">
        <v>250000000</v>
      </c>
      <c r="L91" s="166">
        <v>187500000</v>
      </c>
      <c r="M91" s="166">
        <v>0</v>
      </c>
      <c r="N91" s="166">
        <v>1000000</v>
      </c>
      <c r="O91" s="166">
        <v>186500000</v>
      </c>
      <c r="P91" s="167">
        <v>0.9946666666666667</v>
      </c>
      <c r="R91" s="166" t="s">
        <v>106</v>
      </c>
      <c r="S91" s="166">
        <v>0</v>
      </c>
      <c r="T91" s="166">
        <v>0</v>
      </c>
      <c r="U91" s="166">
        <v>0</v>
      </c>
      <c r="V91" s="166">
        <v>0</v>
      </c>
      <c r="W91" s="166">
        <v>0</v>
      </c>
      <c r="X91" s="167" t="s">
        <v>120</v>
      </c>
      <c r="Z91" s="166" t="s">
        <v>106</v>
      </c>
      <c r="AA91" s="166">
        <v>800000000</v>
      </c>
      <c r="AB91" s="166">
        <v>600000000</v>
      </c>
      <c r="AC91" s="166">
        <v>0</v>
      </c>
      <c r="AD91" s="166">
        <v>2012300</v>
      </c>
      <c r="AE91" s="166">
        <v>597987700</v>
      </c>
      <c r="AF91" s="167">
        <v>0.99664616666666672</v>
      </c>
      <c r="AH91" s="166" t="s">
        <v>106</v>
      </c>
      <c r="AI91" s="166">
        <v>260000000</v>
      </c>
      <c r="AJ91" s="166">
        <v>195000000</v>
      </c>
      <c r="AK91" s="166">
        <v>0</v>
      </c>
      <c r="AL91" s="166">
        <v>170000000</v>
      </c>
      <c r="AM91" s="166">
        <v>90000000</v>
      </c>
      <c r="AN91" s="167">
        <v>0.34615384615384615</v>
      </c>
      <c r="AP91" s="166" t="s">
        <v>251</v>
      </c>
      <c r="AQ91" s="166">
        <f>SUM(AQ92:AQ94)</f>
        <v>1310000000</v>
      </c>
      <c r="AR91" s="166">
        <f t="shared" ref="AR91:AT91" si="28">SUM(AR92:AR94)</f>
        <v>982500000</v>
      </c>
      <c r="AS91" s="166">
        <f t="shared" si="28"/>
        <v>0</v>
      </c>
      <c r="AT91" s="166">
        <f t="shared" si="28"/>
        <v>173012300</v>
      </c>
      <c r="AU91" s="166">
        <f t="shared" si="21"/>
        <v>809487700</v>
      </c>
      <c r="AV91" s="167">
        <f t="shared" si="20"/>
        <v>0.82390605597964373</v>
      </c>
    </row>
    <row r="92" spans="2:48" x14ac:dyDescent="0.25">
      <c r="B92" s="168" t="s">
        <v>196</v>
      </c>
      <c r="C92" s="168">
        <v>0</v>
      </c>
      <c r="D92" s="168">
        <v>0</v>
      </c>
      <c r="E92" s="168">
        <v>0</v>
      </c>
      <c r="F92" s="168">
        <v>0</v>
      </c>
      <c r="G92" s="168">
        <v>0</v>
      </c>
      <c r="H92" s="169" t="s">
        <v>120</v>
      </c>
      <c r="J92" s="168" t="s">
        <v>196</v>
      </c>
      <c r="K92" s="168">
        <v>250000000</v>
      </c>
      <c r="L92" s="168">
        <v>187500000</v>
      </c>
      <c r="M92" s="168">
        <v>0</v>
      </c>
      <c r="N92" s="168">
        <v>1000000</v>
      </c>
      <c r="O92" s="168">
        <v>186500000</v>
      </c>
      <c r="P92" s="169">
        <v>0.9946666666666667</v>
      </c>
      <c r="R92" s="168" t="s">
        <v>196</v>
      </c>
      <c r="S92" s="168">
        <v>0</v>
      </c>
      <c r="T92" s="168">
        <v>0</v>
      </c>
      <c r="U92" s="168">
        <v>0</v>
      </c>
      <c r="V92" s="168">
        <v>0</v>
      </c>
      <c r="W92" s="168">
        <v>0</v>
      </c>
      <c r="X92" s="169" t="s">
        <v>120</v>
      </c>
      <c r="Z92" s="168" t="s">
        <v>196</v>
      </c>
      <c r="AA92" s="168">
        <v>0</v>
      </c>
      <c r="AB92" s="168">
        <v>0</v>
      </c>
      <c r="AC92" s="168">
        <v>0</v>
      </c>
      <c r="AD92" s="168">
        <v>0</v>
      </c>
      <c r="AE92" s="168">
        <v>0</v>
      </c>
      <c r="AF92" s="169" t="s">
        <v>120</v>
      </c>
      <c r="AH92" s="168" t="s">
        <v>196</v>
      </c>
      <c r="AI92" s="168">
        <v>0</v>
      </c>
      <c r="AJ92" s="168">
        <v>0</v>
      </c>
      <c r="AK92" s="168">
        <v>0</v>
      </c>
      <c r="AL92" s="168">
        <v>0</v>
      </c>
      <c r="AM92" s="168">
        <v>0</v>
      </c>
      <c r="AN92" s="169" t="s">
        <v>120</v>
      </c>
      <c r="AP92" s="168" t="s">
        <v>305</v>
      </c>
      <c r="AQ92" s="168">
        <f t="shared" ref="AQ92:AT94" si="29">C92+K92+S92+AA92+AI92</f>
        <v>250000000</v>
      </c>
      <c r="AR92" s="168">
        <f t="shared" si="29"/>
        <v>187500000</v>
      </c>
      <c r="AS92" s="168">
        <f t="shared" si="29"/>
        <v>0</v>
      </c>
      <c r="AT92" s="168">
        <f t="shared" si="29"/>
        <v>1000000</v>
      </c>
      <c r="AU92" s="168">
        <f t="shared" si="21"/>
        <v>186500000</v>
      </c>
      <c r="AV92" s="169">
        <f t="shared" si="20"/>
        <v>0.9946666666666667</v>
      </c>
    </row>
    <row r="93" spans="2:48" x14ac:dyDescent="0.25">
      <c r="B93" s="168" t="s">
        <v>85</v>
      </c>
      <c r="C93" s="168">
        <v>0</v>
      </c>
      <c r="D93" s="168">
        <v>0</v>
      </c>
      <c r="E93" s="168">
        <v>0</v>
      </c>
      <c r="F93" s="168">
        <v>0</v>
      </c>
      <c r="G93" s="168">
        <v>0</v>
      </c>
      <c r="H93" s="169" t="s">
        <v>120</v>
      </c>
      <c r="J93" s="168" t="s">
        <v>85</v>
      </c>
      <c r="K93" s="168">
        <v>0</v>
      </c>
      <c r="L93" s="168">
        <v>0</v>
      </c>
      <c r="M93" s="168">
        <v>0</v>
      </c>
      <c r="N93" s="168">
        <v>0</v>
      </c>
      <c r="O93" s="168">
        <v>0</v>
      </c>
      <c r="P93" s="169" t="s">
        <v>120</v>
      </c>
      <c r="R93" s="168" t="s">
        <v>85</v>
      </c>
      <c r="S93" s="168">
        <v>0</v>
      </c>
      <c r="T93" s="168">
        <v>0</v>
      </c>
      <c r="U93" s="168">
        <v>0</v>
      </c>
      <c r="V93" s="168">
        <v>0</v>
      </c>
      <c r="W93" s="168">
        <v>0</v>
      </c>
      <c r="X93" s="169" t="s">
        <v>120</v>
      </c>
      <c r="Z93" s="168" t="s">
        <v>85</v>
      </c>
      <c r="AA93" s="168">
        <v>800000000</v>
      </c>
      <c r="AB93" s="168">
        <v>600000000</v>
      </c>
      <c r="AC93" s="168">
        <v>0</v>
      </c>
      <c r="AD93" s="168">
        <v>2012300</v>
      </c>
      <c r="AE93" s="168">
        <v>597987700</v>
      </c>
      <c r="AF93" s="169">
        <v>0.99664616666666672</v>
      </c>
      <c r="AH93" s="168" t="s">
        <v>85</v>
      </c>
      <c r="AI93" s="168">
        <v>0</v>
      </c>
      <c r="AJ93" s="168">
        <v>0</v>
      </c>
      <c r="AK93" s="168">
        <v>0</v>
      </c>
      <c r="AL93" s="168">
        <v>0</v>
      </c>
      <c r="AM93" s="168">
        <v>0</v>
      </c>
      <c r="AN93" s="169" t="s">
        <v>120</v>
      </c>
      <c r="AP93" s="168" t="s">
        <v>85</v>
      </c>
      <c r="AQ93" s="168">
        <f t="shared" si="29"/>
        <v>800000000</v>
      </c>
      <c r="AR93" s="168">
        <f t="shared" si="29"/>
        <v>600000000</v>
      </c>
      <c r="AS93" s="168">
        <f t="shared" si="29"/>
        <v>0</v>
      </c>
      <c r="AT93" s="168">
        <f t="shared" si="29"/>
        <v>2012300</v>
      </c>
      <c r="AU93" s="168">
        <f t="shared" si="21"/>
        <v>597987700</v>
      </c>
      <c r="AV93" s="169">
        <f t="shared" si="20"/>
        <v>0.99664616666666672</v>
      </c>
    </row>
    <row r="94" spans="2:48" x14ac:dyDescent="0.25">
      <c r="B94" s="168" t="s">
        <v>83</v>
      </c>
      <c r="C94" s="168">
        <v>0</v>
      </c>
      <c r="D94" s="168">
        <v>0</v>
      </c>
      <c r="E94" s="168">
        <v>0</v>
      </c>
      <c r="F94" s="168">
        <v>0</v>
      </c>
      <c r="G94" s="168">
        <v>0</v>
      </c>
      <c r="H94" s="169" t="s">
        <v>120</v>
      </c>
      <c r="J94" s="168" t="s">
        <v>83</v>
      </c>
      <c r="K94" s="168">
        <v>0</v>
      </c>
      <c r="L94" s="168">
        <v>0</v>
      </c>
      <c r="M94" s="168">
        <v>0</v>
      </c>
      <c r="N94" s="168">
        <v>0</v>
      </c>
      <c r="O94" s="168">
        <v>0</v>
      </c>
      <c r="P94" s="169" t="s">
        <v>120</v>
      </c>
      <c r="R94" s="168" t="s">
        <v>83</v>
      </c>
      <c r="S94" s="168">
        <v>0</v>
      </c>
      <c r="T94" s="168">
        <v>0</v>
      </c>
      <c r="U94" s="168">
        <v>0</v>
      </c>
      <c r="V94" s="168">
        <v>0</v>
      </c>
      <c r="W94" s="168">
        <v>0</v>
      </c>
      <c r="X94" s="169" t="s">
        <v>120</v>
      </c>
      <c r="Z94" s="168" t="s">
        <v>83</v>
      </c>
      <c r="AA94" s="168">
        <v>0</v>
      </c>
      <c r="AB94" s="168">
        <v>0</v>
      </c>
      <c r="AC94" s="168">
        <v>0</v>
      </c>
      <c r="AD94" s="168">
        <v>0</v>
      </c>
      <c r="AE94" s="168">
        <v>0</v>
      </c>
      <c r="AF94" s="169" t="s">
        <v>120</v>
      </c>
      <c r="AH94" s="168" t="s">
        <v>83</v>
      </c>
      <c r="AI94" s="168">
        <v>260000000</v>
      </c>
      <c r="AJ94" s="168">
        <v>195000000</v>
      </c>
      <c r="AK94" s="168">
        <v>0</v>
      </c>
      <c r="AL94" s="168">
        <v>170000000</v>
      </c>
      <c r="AM94" s="168">
        <v>90000000</v>
      </c>
      <c r="AN94" s="169">
        <v>0.34615384615384615</v>
      </c>
      <c r="AP94" s="168" t="s">
        <v>83</v>
      </c>
      <c r="AQ94" s="168">
        <f t="shared" si="29"/>
        <v>260000000</v>
      </c>
      <c r="AR94" s="168">
        <f t="shared" si="29"/>
        <v>195000000</v>
      </c>
      <c r="AS94" s="168">
        <f t="shared" si="29"/>
        <v>0</v>
      </c>
      <c r="AT94" s="168">
        <f t="shared" si="29"/>
        <v>170000000</v>
      </c>
      <c r="AU94" s="168">
        <f t="shared" si="21"/>
        <v>25000000</v>
      </c>
      <c r="AV94" s="169">
        <f t="shared" si="20"/>
        <v>0.12820512820512819</v>
      </c>
    </row>
    <row r="95" spans="2:48" x14ac:dyDescent="0.25">
      <c r="B95" s="175" t="s">
        <v>197</v>
      </c>
      <c r="C95" s="175">
        <v>4412535083</v>
      </c>
      <c r="D95" s="175">
        <v>3309401312.25</v>
      </c>
      <c r="E95" s="175">
        <v>1238039617</v>
      </c>
      <c r="F95" s="175">
        <v>4326167592</v>
      </c>
      <c r="G95" s="175">
        <v>-1016766279.75</v>
      </c>
      <c r="H95" s="176">
        <v>-0.30723571541062805</v>
      </c>
      <c r="J95" s="175" t="s">
        <v>197</v>
      </c>
      <c r="K95" s="175">
        <v>2468955958</v>
      </c>
      <c r="L95" s="175">
        <v>1851716968.5</v>
      </c>
      <c r="M95" s="175">
        <v>635523635</v>
      </c>
      <c r="N95" s="175">
        <v>1719496505</v>
      </c>
      <c r="O95" s="175">
        <v>132220463.5</v>
      </c>
      <c r="P95" s="176">
        <v>7.1404251162155943E-2</v>
      </c>
      <c r="R95" s="175" t="s">
        <v>197</v>
      </c>
      <c r="S95" s="175">
        <v>2466181531</v>
      </c>
      <c r="T95" s="175">
        <v>1849636148.25</v>
      </c>
      <c r="U95" s="175">
        <v>613882267</v>
      </c>
      <c r="V95" s="175">
        <v>1928959354</v>
      </c>
      <c r="W95" s="175">
        <v>-79323205.75</v>
      </c>
      <c r="X95" s="176">
        <v>-4.2885843156260879E-2</v>
      </c>
      <c r="Z95" s="175" t="s">
        <v>197</v>
      </c>
      <c r="AA95" s="175">
        <v>1226883753</v>
      </c>
      <c r="AB95" s="175">
        <v>920162814.75</v>
      </c>
      <c r="AC95" s="175">
        <v>178716040</v>
      </c>
      <c r="AD95" s="175">
        <v>453076339</v>
      </c>
      <c r="AE95" s="175">
        <v>467086475.75</v>
      </c>
      <c r="AF95" s="176">
        <v>0.50761285748859919</v>
      </c>
      <c r="AH95" s="175" t="s">
        <v>197</v>
      </c>
      <c r="AI95" s="175">
        <v>267760000</v>
      </c>
      <c r="AJ95" s="175">
        <v>200820000</v>
      </c>
      <c r="AK95" s="175">
        <v>20561899</v>
      </c>
      <c r="AL95" s="175">
        <v>286343638</v>
      </c>
      <c r="AM95" s="175">
        <v>-18583638</v>
      </c>
      <c r="AN95" s="176">
        <v>-6.9404085748431432E-2</v>
      </c>
      <c r="AP95" s="175" t="s">
        <v>197</v>
      </c>
      <c r="AQ95" s="175">
        <v>10842316325</v>
      </c>
      <c r="AR95" s="175">
        <v>8131737243.75</v>
      </c>
      <c r="AS95" s="175">
        <v>2686723458</v>
      </c>
      <c r="AT95" s="175">
        <v>8714043428</v>
      </c>
      <c r="AU95" s="175">
        <f t="shared" si="21"/>
        <v>-582306184.25</v>
      </c>
      <c r="AV95" s="176">
        <f t="shared" si="20"/>
        <v>-7.1609075256035451E-2</v>
      </c>
    </row>
  </sheetData>
  <sheetProtection password="F843"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J76"/>
  <sheetViews>
    <sheetView zoomScaleNormal="100" workbookViewId="0">
      <selection activeCell="B1" sqref="B1"/>
    </sheetView>
  </sheetViews>
  <sheetFormatPr defaultRowHeight="15" x14ac:dyDescent="0.25"/>
  <cols>
    <col min="1" max="1" width="2.28515625" customWidth="1"/>
    <col min="2" max="2" width="30" customWidth="1"/>
    <col min="3" max="9" width="12.28515625" customWidth="1"/>
  </cols>
  <sheetData>
    <row r="1" spans="2:10" ht="33" customHeight="1" x14ac:dyDescent="0.3">
      <c r="B1" s="397" t="s">
        <v>375</v>
      </c>
    </row>
    <row r="3" spans="2:10" x14ac:dyDescent="0.25">
      <c r="B3" s="11" t="s">
        <v>403</v>
      </c>
    </row>
    <row r="4" spans="2:10" ht="30" x14ac:dyDescent="0.25">
      <c r="B4" s="103" t="s">
        <v>38</v>
      </c>
      <c r="C4" s="105" t="s">
        <v>401</v>
      </c>
      <c r="D4" s="105" t="s">
        <v>347</v>
      </c>
      <c r="E4" s="105" t="s">
        <v>348</v>
      </c>
      <c r="F4" s="105" t="s">
        <v>349</v>
      </c>
      <c r="G4" s="105" t="s">
        <v>350</v>
      </c>
      <c r="H4" s="427" t="s">
        <v>351</v>
      </c>
      <c r="I4" s="427" t="s">
        <v>352</v>
      </c>
      <c r="J4" s="382"/>
    </row>
    <row r="5" spans="2:10" x14ac:dyDescent="0.25">
      <c r="B5" s="228" t="s">
        <v>208</v>
      </c>
      <c r="C5" s="229">
        <v>8899</v>
      </c>
      <c r="D5" s="229">
        <v>2163</v>
      </c>
      <c r="E5" s="229">
        <v>1019</v>
      </c>
      <c r="F5" s="230">
        <v>860</v>
      </c>
      <c r="G5" s="230">
        <v>625</v>
      </c>
      <c r="H5" s="398">
        <f>SUM(D5:G5)</f>
        <v>4667</v>
      </c>
      <c r="I5" s="398">
        <f t="shared" ref="I5:I13" si="0">C5-H5</f>
        <v>4232</v>
      </c>
      <c r="J5" s="382"/>
    </row>
    <row r="6" spans="2:10" x14ac:dyDescent="0.25">
      <c r="B6" s="228" t="s">
        <v>21</v>
      </c>
      <c r="C6" s="229">
        <v>2654</v>
      </c>
      <c r="D6" s="230">
        <v>272</v>
      </c>
      <c r="E6" s="230">
        <v>346</v>
      </c>
      <c r="F6" s="230">
        <v>349</v>
      </c>
      <c r="G6" s="230">
        <v>453</v>
      </c>
      <c r="H6" s="398">
        <f t="shared" ref="H6:H7" si="1">SUM(D6:G6)</f>
        <v>1420</v>
      </c>
      <c r="I6" s="398">
        <f t="shared" si="0"/>
        <v>1234</v>
      </c>
      <c r="J6" s="382"/>
    </row>
    <row r="7" spans="2:10" x14ac:dyDescent="0.25">
      <c r="B7" s="228" t="s">
        <v>24</v>
      </c>
      <c r="C7" s="230">
        <v>158</v>
      </c>
      <c r="D7" s="230" t="s">
        <v>50</v>
      </c>
      <c r="E7" s="230">
        <v>71</v>
      </c>
      <c r="F7" s="230">
        <v>9</v>
      </c>
      <c r="G7" s="230">
        <v>9</v>
      </c>
      <c r="H7" s="398">
        <f t="shared" si="1"/>
        <v>89</v>
      </c>
      <c r="I7" s="398">
        <f t="shared" si="0"/>
        <v>69</v>
      </c>
      <c r="J7" s="382"/>
    </row>
    <row r="8" spans="2:10" x14ac:dyDescent="0.25">
      <c r="B8" s="234" t="s">
        <v>210</v>
      </c>
      <c r="C8" s="235">
        <f>SUM(C5:C7)</f>
        <v>11711</v>
      </c>
      <c r="D8" s="235">
        <f t="shared" ref="D8:H8" si="2">SUM(D5:D7)</f>
        <v>2435</v>
      </c>
      <c r="E8" s="235">
        <f t="shared" si="2"/>
        <v>1436</v>
      </c>
      <c r="F8" s="235">
        <f t="shared" si="2"/>
        <v>1218</v>
      </c>
      <c r="G8" s="235">
        <f t="shared" si="2"/>
        <v>1087</v>
      </c>
      <c r="H8" s="399">
        <f t="shared" si="2"/>
        <v>6176</v>
      </c>
      <c r="I8" s="399">
        <f>C8-H8</f>
        <v>5535</v>
      </c>
      <c r="J8" s="382"/>
    </row>
    <row r="9" spans="2:10" x14ac:dyDescent="0.25">
      <c r="B9" s="228" t="s">
        <v>27</v>
      </c>
      <c r="C9" s="229">
        <v>4413</v>
      </c>
      <c r="D9" s="229">
        <v>1509</v>
      </c>
      <c r="E9" s="229">
        <v>1579</v>
      </c>
      <c r="F9" s="229">
        <v>1238</v>
      </c>
      <c r="G9" s="229">
        <v>1389</v>
      </c>
      <c r="H9" s="374">
        <v>5714</v>
      </c>
      <c r="I9" s="374">
        <v>-1301</v>
      </c>
      <c r="J9" s="382"/>
    </row>
    <row r="10" spans="2:10" x14ac:dyDescent="0.25">
      <c r="B10" s="228" t="s">
        <v>28</v>
      </c>
      <c r="C10" s="229">
        <v>2219</v>
      </c>
      <c r="D10" s="230">
        <v>569</v>
      </c>
      <c r="E10" s="230">
        <v>514</v>
      </c>
      <c r="F10" s="230">
        <v>636</v>
      </c>
      <c r="G10" s="230">
        <v>829</v>
      </c>
      <c r="H10" s="375">
        <v>2548</v>
      </c>
      <c r="I10" s="375">
        <v>-329</v>
      </c>
      <c r="J10" s="382"/>
    </row>
    <row r="11" spans="2:10" x14ac:dyDescent="0.25">
      <c r="B11" s="228" t="s">
        <v>30</v>
      </c>
      <c r="C11" s="229">
        <v>2466</v>
      </c>
      <c r="D11" s="230">
        <v>556</v>
      </c>
      <c r="E11" s="230">
        <v>759</v>
      </c>
      <c r="F11" s="230">
        <v>614</v>
      </c>
      <c r="G11" s="230">
        <v>631</v>
      </c>
      <c r="H11" s="375">
        <v>2560</v>
      </c>
      <c r="I11" s="375">
        <v>-94</v>
      </c>
      <c r="J11" s="382"/>
    </row>
    <row r="12" spans="2:10" x14ac:dyDescent="0.25">
      <c r="B12" s="228" t="s">
        <v>29</v>
      </c>
      <c r="C12" s="230">
        <v>427</v>
      </c>
      <c r="D12" s="230">
        <v>109</v>
      </c>
      <c r="E12" s="230">
        <v>163</v>
      </c>
      <c r="F12" s="230">
        <v>179</v>
      </c>
      <c r="G12" s="230">
        <v>62</v>
      </c>
      <c r="H12" s="375">
        <v>513</v>
      </c>
      <c r="I12" s="375">
        <v>-86</v>
      </c>
      <c r="J12" s="382"/>
    </row>
    <row r="13" spans="2:10" x14ac:dyDescent="0.25">
      <c r="B13" s="228" t="s">
        <v>31</v>
      </c>
      <c r="C13" s="230">
        <v>8</v>
      </c>
      <c r="D13" s="230">
        <v>1</v>
      </c>
      <c r="E13" s="230">
        <v>95</v>
      </c>
      <c r="F13" s="230">
        <v>21</v>
      </c>
      <c r="G13" s="230">
        <v>365</v>
      </c>
      <c r="H13" s="375">
        <v>482</v>
      </c>
      <c r="I13" s="375">
        <v>-474</v>
      </c>
      <c r="J13" s="382"/>
    </row>
    <row r="14" spans="2:10" ht="15.75" thickBot="1" x14ac:dyDescent="0.3">
      <c r="B14" s="16" t="s">
        <v>32</v>
      </c>
      <c r="C14" s="17">
        <f>SUM(C9:C13)</f>
        <v>9533</v>
      </c>
      <c r="D14" s="17">
        <f t="shared" ref="D14:F14" si="3">SUM(D9:D13)</f>
        <v>2744</v>
      </c>
      <c r="E14" s="17">
        <f t="shared" si="3"/>
        <v>3110</v>
      </c>
      <c r="F14" s="17">
        <f t="shared" si="3"/>
        <v>2688</v>
      </c>
      <c r="G14" s="17">
        <v>3275</v>
      </c>
      <c r="H14" s="386">
        <v>11816</v>
      </c>
      <c r="I14" s="386">
        <v>-2284</v>
      </c>
      <c r="J14" s="382"/>
    </row>
    <row r="15" spans="2:10" ht="15.75" thickTop="1" x14ac:dyDescent="0.25">
      <c r="B15" s="228" t="s">
        <v>33</v>
      </c>
      <c r="C15" s="229">
        <v>1310</v>
      </c>
      <c r="D15" s="230">
        <v>3</v>
      </c>
      <c r="E15" s="230" t="s">
        <v>50</v>
      </c>
      <c r="F15" s="230" t="s">
        <v>50</v>
      </c>
      <c r="G15" s="230" t="s">
        <v>50</v>
      </c>
      <c r="H15" s="375">
        <v>3</v>
      </c>
      <c r="I15" s="375">
        <v>1307</v>
      </c>
      <c r="J15" s="382"/>
    </row>
    <row r="16" spans="2:10" ht="15.75" thickBot="1" x14ac:dyDescent="0.3">
      <c r="B16" s="16" t="s">
        <v>34</v>
      </c>
      <c r="C16" s="17">
        <f>SUM(C14:C15)</f>
        <v>10843</v>
      </c>
      <c r="D16" s="17">
        <f t="shared" ref="D16:G16" si="4">SUM(D14:D15)</f>
        <v>2747</v>
      </c>
      <c r="E16" s="17">
        <f t="shared" si="4"/>
        <v>3110</v>
      </c>
      <c r="F16" s="17">
        <f t="shared" si="4"/>
        <v>2688</v>
      </c>
      <c r="G16" s="17">
        <v>3275</v>
      </c>
      <c r="H16" s="386">
        <v>11819</v>
      </c>
      <c r="I16" s="386">
        <v>-2286</v>
      </c>
      <c r="J16" s="382"/>
    </row>
    <row r="17" spans="2:10" ht="15.75" thickTop="1" x14ac:dyDescent="0.25">
      <c r="B17" s="228" t="s">
        <v>35</v>
      </c>
      <c r="C17" s="230">
        <v>437</v>
      </c>
      <c r="D17" s="230" t="s">
        <v>50</v>
      </c>
      <c r="E17" s="230">
        <v>84</v>
      </c>
      <c r="F17" s="233">
        <v>28</v>
      </c>
      <c r="G17" s="233">
        <v>2</v>
      </c>
      <c r="H17" s="428">
        <v>114</v>
      </c>
      <c r="I17" s="428">
        <v>323</v>
      </c>
      <c r="J17" s="382"/>
    </row>
    <row r="18" spans="2:10" x14ac:dyDescent="0.25">
      <c r="B18" s="234" t="s">
        <v>36</v>
      </c>
      <c r="C18" s="235">
        <f>SUM(C16:C17)</f>
        <v>11280</v>
      </c>
      <c r="D18" s="235">
        <f t="shared" ref="D18:G18" si="5">SUM(D16:D17)</f>
        <v>2747</v>
      </c>
      <c r="E18" s="235">
        <f t="shared" si="5"/>
        <v>3194</v>
      </c>
      <c r="F18" s="235">
        <f t="shared" si="5"/>
        <v>2716</v>
      </c>
      <c r="G18" s="235">
        <v>3277</v>
      </c>
      <c r="H18" s="399">
        <v>11933</v>
      </c>
      <c r="I18" s="399">
        <v>-653</v>
      </c>
      <c r="J18" s="382"/>
    </row>
    <row r="19" spans="2:10" x14ac:dyDescent="0.25">
      <c r="B19" s="228" t="s">
        <v>353</v>
      </c>
      <c r="C19" s="229">
        <f>C8-C18</f>
        <v>431</v>
      </c>
      <c r="D19" s="400">
        <f t="shared" ref="D19:G19" si="6">D8-D18</f>
        <v>-312</v>
      </c>
      <c r="E19" s="400">
        <f t="shared" si="6"/>
        <v>-1758</v>
      </c>
      <c r="F19" s="400">
        <f t="shared" si="6"/>
        <v>-1498</v>
      </c>
      <c r="G19" s="400">
        <v>-2190</v>
      </c>
      <c r="H19" s="414">
        <v>-5757</v>
      </c>
      <c r="I19" s="414">
        <v>6188</v>
      </c>
      <c r="J19" s="382"/>
    </row>
    <row r="20" spans="2:10" ht="21" customHeight="1" x14ac:dyDescent="0.25"/>
    <row r="21" spans="2:10" x14ac:dyDescent="0.25">
      <c r="B21" s="11" t="s">
        <v>402</v>
      </c>
    </row>
    <row r="22" spans="2:10" ht="25.5" x14ac:dyDescent="0.25">
      <c r="B22" s="237"/>
      <c r="C22" s="238" t="s">
        <v>214</v>
      </c>
      <c r="D22" s="238" t="s">
        <v>17</v>
      </c>
      <c r="E22" s="238" t="s">
        <v>354</v>
      </c>
      <c r="F22" s="238" t="s">
        <v>355</v>
      </c>
      <c r="G22" s="238" t="s">
        <v>356</v>
      </c>
      <c r="H22" s="238" t="s">
        <v>357</v>
      </c>
    </row>
    <row r="23" spans="2:10" x14ac:dyDescent="0.25">
      <c r="B23" s="82" t="s">
        <v>220</v>
      </c>
      <c r="C23" s="26">
        <v>12780</v>
      </c>
      <c r="D23" s="26">
        <v>3195</v>
      </c>
      <c r="E23" s="27">
        <v>999</v>
      </c>
      <c r="F23" s="26">
        <v>6793</v>
      </c>
      <c r="G23" s="401">
        <f>D23-E23</f>
        <v>2196</v>
      </c>
      <c r="H23" s="401">
        <f>C23-F23</f>
        <v>5987</v>
      </c>
    </row>
    <row r="24" spans="2:10" x14ac:dyDescent="0.25">
      <c r="B24" s="83" t="s">
        <v>358</v>
      </c>
      <c r="C24" s="26">
        <v>3413</v>
      </c>
      <c r="D24" s="27">
        <v>853</v>
      </c>
      <c r="E24" s="27">
        <v>361</v>
      </c>
      <c r="F24" s="26">
        <v>2024</v>
      </c>
      <c r="G24" s="401">
        <f t="shared" ref="G24:G25" si="7">D24-E24</f>
        <v>492</v>
      </c>
      <c r="H24" s="401">
        <f t="shared" ref="H24:H25" si="8">C24-F24</f>
        <v>1389</v>
      </c>
    </row>
    <row r="25" spans="2:10" x14ac:dyDescent="0.25">
      <c r="B25" s="83" t="s">
        <v>359</v>
      </c>
      <c r="C25" s="27">
        <v>468</v>
      </c>
      <c r="D25" s="27">
        <v>117</v>
      </c>
      <c r="E25" s="27">
        <v>12</v>
      </c>
      <c r="F25" s="27">
        <v>103</v>
      </c>
      <c r="G25" s="401">
        <f t="shared" si="7"/>
        <v>105</v>
      </c>
      <c r="H25" s="401">
        <f t="shared" si="8"/>
        <v>365</v>
      </c>
    </row>
    <row r="26" spans="2:10" ht="15.75" thickBot="1" x14ac:dyDescent="0.3">
      <c r="B26" s="84" t="s">
        <v>223</v>
      </c>
      <c r="C26" s="85">
        <f>C23-C24-C25</f>
        <v>8899</v>
      </c>
      <c r="D26" s="85">
        <f t="shared" ref="D26:F26" si="9">D23-D24-D25</f>
        <v>2225</v>
      </c>
      <c r="E26" s="85">
        <f>E23-E24-E25-1</f>
        <v>625</v>
      </c>
      <c r="F26" s="85">
        <f t="shared" si="9"/>
        <v>4666</v>
      </c>
      <c r="G26" s="402">
        <f>D26-E26-1</f>
        <v>1599</v>
      </c>
      <c r="H26" s="402">
        <f>C26-F26</f>
        <v>4233</v>
      </c>
    </row>
    <row r="27" spans="2:10" ht="15.75" thickTop="1" x14ac:dyDescent="0.25">
      <c r="B27" s="83" t="s">
        <v>224</v>
      </c>
      <c r="C27" s="27">
        <v>332</v>
      </c>
      <c r="D27" s="404">
        <f>C27/4</f>
        <v>83</v>
      </c>
      <c r="E27" s="27">
        <v>79</v>
      </c>
      <c r="F27" s="27">
        <v>341</v>
      </c>
      <c r="G27" s="401">
        <f>D27-E27</f>
        <v>4</v>
      </c>
      <c r="H27" s="401">
        <f>C27-F27</f>
        <v>-9</v>
      </c>
    </row>
    <row r="28" spans="2:10" x14ac:dyDescent="0.25">
      <c r="B28" s="83" t="s">
        <v>225</v>
      </c>
      <c r="C28" s="27">
        <v>975</v>
      </c>
      <c r="D28" s="404">
        <f t="shared" ref="D28:D32" si="10">C28/4</f>
        <v>243.75</v>
      </c>
      <c r="E28" s="27">
        <v>98</v>
      </c>
      <c r="F28" s="27">
        <v>346</v>
      </c>
      <c r="G28" s="401">
        <f t="shared" ref="G28:G34" si="11">D28-E28</f>
        <v>145.75</v>
      </c>
      <c r="H28" s="401">
        <f t="shared" ref="H28:H34" si="12">C28-F28</f>
        <v>629</v>
      </c>
    </row>
    <row r="29" spans="2:10" x14ac:dyDescent="0.25">
      <c r="B29" s="83" t="s">
        <v>226</v>
      </c>
      <c r="C29" s="27">
        <v>359</v>
      </c>
      <c r="D29" s="404">
        <f t="shared" si="10"/>
        <v>89.75</v>
      </c>
      <c r="E29" s="27">
        <v>47</v>
      </c>
      <c r="F29" s="27">
        <v>185</v>
      </c>
      <c r="G29" s="401">
        <f t="shared" si="11"/>
        <v>42.75</v>
      </c>
      <c r="H29" s="401">
        <f t="shared" si="12"/>
        <v>174</v>
      </c>
    </row>
    <row r="30" spans="2:10" x14ac:dyDescent="0.25">
      <c r="B30" s="83" t="s">
        <v>227</v>
      </c>
      <c r="C30" s="27">
        <v>209</v>
      </c>
      <c r="D30" s="404">
        <f t="shared" si="10"/>
        <v>52.25</v>
      </c>
      <c r="E30" s="27">
        <v>47</v>
      </c>
      <c r="F30" s="27">
        <v>133</v>
      </c>
      <c r="G30" s="401">
        <f t="shared" si="11"/>
        <v>5.25</v>
      </c>
      <c r="H30" s="401">
        <f t="shared" si="12"/>
        <v>76</v>
      </c>
    </row>
    <row r="31" spans="2:10" x14ac:dyDescent="0.25">
      <c r="B31" s="83" t="s">
        <v>228</v>
      </c>
      <c r="C31" s="27">
        <v>116</v>
      </c>
      <c r="D31" s="404">
        <f t="shared" si="10"/>
        <v>29</v>
      </c>
      <c r="E31" s="27">
        <v>53</v>
      </c>
      <c r="F31" s="27">
        <v>191</v>
      </c>
      <c r="G31" s="401">
        <f t="shared" si="11"/>
        <v>-24</v>
      </c>
      <c r="H31" s="401">
        <f t="shared" si="12"/>
        <v>-75</v>
      </c>
    </row>
    <row r="32" spans="2:10" x14ac:dyDescent="0.25">
      <c r="B32" s="83" t="s">
        <v>229</v>
      </c>
      <c r="C32" s="27">
        <v>663</v>
      </c>
      <c r="D32" s="404">
        <f t="shared" si="10"/>
        <v>165.75</v>
      </c>
      <c r="E32" s="27">
        <v>130</v>
      </c>
      <c r="F32" s="27">
        <v>226</v>
      </c>
      <c r="G32" s="401">
        <f t="shared" si="11"/>
        <v>35.75</v>
      </c>
      <c r="H32" s="401">
        <f t="shared" si="12"/>
        <v>437</v>
      </c>
    </row>
    <row r="33" spans="2:9" ht="15.75" thickBot="1" x14ac:dyDescent="0.3">
      <c r="B33" s="84" t="s">
        <v>230</v>
      </c>
      <c r="C33" s="85">
        <f>SUM(C27:C32)</f>
        <v>2654</v>
      </c>
      <c r="D33" s="85">
        <f t="shared" ref="D33:E33" si="13">SUM(D27:D32)</f>
        <v>663.5</v>
      </c>
      <c r="E33" s="85">
        <f t="shared" si="13"/>
        <v>454</v>
      </c>
      <c r="F33" s="85">
        <f>SUM(F27:F32)-1</f>
        <v>1421</v>
      </c>
      <c r="G33" s="402">
        <f>D33-E33</f>
        <v>209.5</v>
      </c>
      <c r="H33" s="402">
        <f>C33-F33</f>
        <v>1233</v>
      </c>
    </row>
    <row r="34" spans="2:9" ht="15.75" thickTop="1" x14ac:dyDescent="0.25">
      <c r="B34" s="82" t="s">
        <v>47</v>
      </c>
      <c r="C34" s="27">
        <v>158</v>
      </c>
      <c r="D34" s="27">
        <v>40</v>
      </c>
      <c r="E34" s="27">
        <v>9</v>
      </c>
      <c r="F34" s="27">
        <v>89</v>
      </c>
      <c r="G34" s="401">
        <f t="shared" si="11"/>
        <v>31</v>
      </c>
      <c r="H34" s="401">
        <f t="shared" si="12"/>
        <v>69</v>
      </c>
    </row>
    <row r="35" spans="2:9" x14ac:dyDescent="0.25">
      <c r="B35" s="234" t="s">
        <v>46</v>
      </c>
      <c r="C35" s="235">
        <v>11711</v>
      </c>
      <c r="D35" s="235">
        <f>D26+D33+D34</f>
        <v>2928.5</v>
      </c>
      <c r="E35" s="235">
        <f t="shared" ref="E35:F35" si="14">E26+E33+E34</f>
        <v>1088</v>
      </c>
      <c r="F35" s="235">
        <f t="shared" si="14"/>
        <v>6176</v>
      </c>
      <c r="G35" s="403">
        <f>D35-E35-1</f>
        <v>1839.5</v>
      </c>
      <c r="H35" s="403">
        <f>C35-F35-1</f>
        <v>5534</v>
      </c>
    </row>
    <row r="36" spans="2:9" ht="21.75" customHeight="1" x14ac:dyDescent="0.25"/>
    <row r="37" spans="2:9" x14ac:dyDescent="0.25">
      <c r="B37" s="11" t="s">
        <v>404</v>
      </c>
    </row>
    <row r="38" spans="2:9" ht="38.25" x14ac:dyDescent="0.25">
      <c r="B38" s="333"/>
      <c r="C38" s="334" t="s">
        <v>233</v>
      </c>
      <c r="D38" s="334" t="s">
        <v>360</v>
      </c>
      <c r="E38" s="334" t="s">
        <v>361</v>
      </c>
      <c r="F38" s="334" t="s">
        <v>362</v>
      </c>
      <c r="G38" s="338" t="s">
        <v>363</v>
      </c>
      <c r="H38" s="334" t="s">
        <v>61</v>
      </c>
    </row>
    <row r="39" spans="2:9" s="396" customFormat="1" x14ac:dyDescent="0.25">
      <c r="B39" s="395" t="s">
        <v>364</v>
      </c>
      <c r="C39" s="405">
        <v>885</v>
      </c>
      <c r="D39" s="405">
        <v>149</v>
      </c>
      <c r="E39" s="405">
        <v>1182</v>
      </c>
      <c r="F39" s="405">
        <v>3100</v>
      </c>
      <c r="G39" s="406">
        <v>1917</v>
      </c>
      <c r="H39" s="405">
        <v>7233</v>
      </c>
    </row>
    <row r="40" spans="2:9" s="396" customFormat="1" x14ac:dyDescent="0.25">
      <c r="B40" s="303" t="s">
        <v>365</v>
      </c>
      <c r="C40" s="405">
        <v>443</v>
      </c>
      <c r="D40" s="405">
        <v>178</v>
      </c>
      <c r="E40" s="405">
        <v>100</v>
      </c>
      <c r="F40" s="405">
        <v>8330</v>
      </c>
      <c r="G40" s="406">
        <v>0</v>
      </c>
      <c r="H40" s="405">
        <v>9051</v>
      </c>
    </row>
    <row r="41" spans="2:9" s="396" customFormat="1" x14ac:dyDescent="0.25">
      <c r="B41" s="303" t="s">
        <v>366</v>
      </c>
      <c r="C41" s="405">
        <v>-852</v>
      </c>
      <c r="D41" s="405">
        <v>-5</v>
      </c>
      <c r="E41" s="405">
        <v>0</v>
      </c>
      <c r="F41" s="405">
        <v>-1450</v>
      </c>
      <c r="G41" s="406">
        <v>0</v>
      </c>
      <c r="H41" s="405">
        <v>-2307</v>
      </c>
    </row>
    <row r="42" spans="2:9" s="396" customFormat="1" x14ac:dyDescent="0.25">
      <c r="B42" s="303" t="s">
        <v>51</v>
      </c>
      <c r="C42" s="405">
        <v>-409</v>
      </c>
      <c r="D42" s="405">
        <v>173</v>
      </c>
      <c r="E42" s="405">
        <v>100</v>
      </c>
      <c r="F42" s="405">
        <v>6880</v>
      </c>
      <c r="G42" s="406">
        <v>0</v>
      </c>
      <c r="H42" s="405">
        <v>6745</v>
      </c>
    </row>
    <row r="43" spans="2:9" s="394" customFormat="1" x14ac:dyDescent="0.25">
      <c r="B43" s="252" t="s">
        <v>367</v>
      </c>
      <c r="C43" s="407">
        <f>C39+C42</f>
        <v>476</v>
      </c>
      <c r="D43" s="407">
        <f t="shared" ref="D43:H43" si="15">D39+D42</f>
        <v>322</v>
      </c>
      <c r="E43" s="407">
        <f t="shared" si="15"/>
        <v>1282</v>
      </c>
      <c r="F43" s="407">
        <f t="shared" si="15"/>
        <v>9980</v>
      </c>
      <c r="G43" s="408">
        <f t="shared" si="15"/>
        <v>1917</v>
      </c>
      <c r="H43" s="407">
        <f t="shared" si="15"/>
        <v>13978</v>
      </c>
    </row>
    <row r="44" spans="2:9" ht="24" customHeight="1" x14ac:dyDescent="0.25"/>
    <row r="45" spans="2:9" x14ac:dyDescent="0.25">
      <c r="B45" s="11" t="s">
        <v>405</v>
      </c>
    </row>
    <row r="46" spans="2:9" ht="36" x14ac:dyDescent="0.25">
      <c r="B46" s="269"/>
      <c r="C46" s="269" t="s">
        <v>368</v>
      </c>
      <c r="D46" s="269" t="s">
        <v>369</v>
      </c>
      <c r="E46" s="269" t="s">
        <v>370</v>
      </c>
      <c r="F46" s="269" t="s">
        <v>371</v>
      </c>
      <c r="G46" s="329" t="s">
        <v>372</v>
      </c>
      <c r="H46" s="269" t="s">
        <v>373</v>
      </c>
      <c r="I46" s="269" t="s">
        <v>374</v>
      </c>
    </row>
    <row r="47" spans="2:9" x14ac:dyDescent="0.25">
      <c r="B47" s="270" t="s">
        <v>77</v>
      </c>
      <c r="C47" s="361">
        <v>4413</v>
      </c>
      <c r="D47" s="383">
        <v>1509</v>
      </c>
      <c r="E47" s="383">
        <v>1578</v>
      </c>
      <c r="F47" s="383">
        <v>1238</v>
      </c>
      <c r="G47" s="387">
        <v>1389</v>
      </c>
      <c r="H47" s="383">
        <v>5714</v>
      </c>
      <c r="I47" s="383">
        <v>-1301</v>
      </c>
    </row>
    <row r="48" spans="2:9" x14ac:dyDescent="0.25">
      <c r="B48" s="267" t="s">
        <v>78</v>
      </c>
      <c r="C48" s="295">
        <v>2219</v>
      </c>
      <c r="D48" s="384">
        <v>569</v>
      </c>
      <c r="E48" s="384">
        <v>514</v>
      </c>
      <c r="F48" s="384">
        <v>636</v>
      </c>
      <c r="G48" s="388">
        <v>829</v>
      </c>
      <c r="H48" s="384">
        <v>2548</v>
      </c>
      <c r="I48" s="384">
        <v>-329</v>
      </c>
    </row>
    <row r="49" spans="2:9" x14ac:dyDescent="0.25">
      <c r="B49" s="267" t="s">
        <v>245</v>
      </c>
      <c r="C49" s="295">
        <v>2466</v>
      </c>
      <c r="D49" s="384">
        <v>556</v>
      </c>
      <c r="E49" s="384">
        <v>759</v>
      </c>
      <c r="F49" s="384">
        <v>614</v>
      </c>
      <c r="G49" s="388">
        <v>631</v>
      </c>
      <c r="H49" s="384">
        <v>2560</v>
      </c>
      <c r="I49" s="384">
        <v>-94</v>
      </c>
    </row>
    <row r="50" spans="2:9" x14ac:dyDescent="0.25">
      <c r="B50" s="267" t="s">
        <v>80</v>
      </c>
      <c r="C50" s="284">
        <v>427</v>
      </c>
      <c r="D50" s="384">
        <v>109</v>
      </c>
      <c r="E50" s="384">
        <v>163</v>
      </c>
      <c r="F50" s="384">
        <v>179</v>
      </c>
      <c r="G50" s="388">
        <v>62</v>
      </c>
      <c r="H50" s="384">
        <v>513</v>
      </c>
      <c r="I50" s="384">
        <v>-86</v>
      </c>
    </row>
    <row r="51" spans="2:9" x14ac:dyDescent="0.25">
      <c r="B51" s="277" t="s">
        <v>81</v>
      </c>
      <c r="C51" s="286">
        <v>8</v>
      </c>
      <c r="D51" s="385">
        <v>1</v>
      </c>
      <c r="E51" s="385">
        <v>20.944788000000003</v>
      </c>
      <c r="F51" s="385">
        <v>3.7993799999999993</v>
      </c>
      <c r="G51" s="389">
        <v>4</v>
      </c>
      <c r="H51" s="385">
        <v>30</v>
      </c>
      <c r="I51" s="385">
        <v>-22</v>
      </c>
    </row>
    <row r="52" spans="2:9" x14ac:dyDescent="0.25">
      <c r="B52" s="270" t="s">
        <v>83</v>
      </c>
      <c r="C52" s="290">
        <v>260</v>
      </c>
      <c r="D52" s="383">
        <v>0</v>
      </c>
      <c r="E52" s="383">
        <v>0</v>
      </c>
      <c r="F52" s="383">
        <v>0</v>
      </c>
      <c r="G52" s="387" t="s">
        <v>50</v>
      </c>
      <c r="H52" s="383" t="s">
        <v>50</v>
      </c>
      <c r="I52" s="383">
        <v>260</v>
      </c>
    </row>
    <row r="53" spans="2:9" x14ac:dyDescent="0.25">
      <c r="B53" s="267" t="s">
        <v>85</v>
      </c>
      <c r="C53" s="284">
        <v>800</v>
      </c>
      <c r="D53" s="384">
        <v>2</v>
      </c>
      <c r="E53" s="384">
        <v>0</v>
      </c>
      <c r="F53" s="384">
        <v>0</v>
      </c>
      <c r="G53" s="388" t="s">
        <v>50</v>
      </c>
      <c r="H53" s="384">
        <v>2</v>
      </c>
      <c r="I53" s="384">
        <v>798</v>
      </c>
    </row>
    <row r="54" spans="2:9" x14ac:dyDescent="0.25">
      <c r="B54" s="267" t="s">
        <v>86</v>
      </c>
      <c r="C54" s="284">
        <v>250</v>
      </c>
      <c r="D54" s="384">
        <v>1</v>
      </c>
      <c r="E54" s="384">
        <v>0</v>
      </c>
      <c r="F54" s="384">
        <v>0</v>
      </c>
      <c r="G54" s="388" t="s">
        <v>50</v>
      </c>
      <c r="H54" s="384">
        <v>1</v>
      </c>
      <c r="I54" s="384">
        <v>249</v>
      </c>
    </row>
    <row r="55" spans="2:9" x14ac:dyDescent="0.25">
      <c r="B55" s="277" t="s">
        <v>87</v>
      </c>
      <c r="C55" s="286" t="s">
        <v>50</v>
      </c>
      <c r="D55" s="385">
        <v>0</v>
      </c>
      <c r="E55" s="385">
        <v>74.055211999999997</v>
      </c>
      <c r="F55" s="385">
        <v>17.200620000000001</v>
      </c>
      <c r="G55" s="389">
        <v>360</v>
      </c>
      <c r="H55" s="385">
        <v>451</v>
      </c>
      <c r="I55" s="385" t="s">
        <v>50</v>
      </c>
    </row>
    <row r="56" spans="2:9" x14ac:dyDescent="0.25">
      <c r="B56" s="280" t="s">
        <v>88</v>
      </c>
      <c r="C56" s="281">
        <v>10842</v>
      </c>
      <c r="D56" s="391">
        <f>SUM(D47:D55)</f>
        <v>2747</v>
      </c>
      <c r="E56" s="391">
        <f t="shared" ref="E56:G56" si="16">SUM(E47:E55)</f>
        <v>3109</v>
      </c>
      <c r="F56" s="391">
        <f t="shared" si="16"/>
        <v>2688</v>
      </c>
      <c r="G56" s="392">
        <v>3275</v>
      </c>
      <c r="H56" s="391">
        <v>11819</v>
      </c>
      <c r="I56" s="391">
        <v>-977</v>
      </c>
    </row>
    <row r="57" spans="2:9" x14ac:dyDescent="0.25">
      <c r="B57" s="267" t="s">
        <v>89</v>
      </c>
      <c r="C57" s="284">
        <v>278</v>
      </c>
      <c r="D57" s="384">
        <v>0</v>
      </c>
      <c r="E57" s="384">
        <v>13</v>
      </c>
      <c r="F57" s="384">
        <v>18</v>
      </c>
      <c r="G57" s="388">
        <v>2</v>
      </c>
      <c r="H57" s="384">
        <v>34</v>
      </c>
      <c r="I57" s="384">
        <v>244</v>
      </c>
    </row>
    <row r="58" spans="2:9" x14ac:dyDescent="0.25">
      <c r="B58" s="277" t="s">
        <v>91</v>
      </c>
      <c r="C58" s="286">
        <v>158</v>
      </c>
      <c r="D58" s="385">
        <v>0</v>
      </c>
      <c r="E58" s="385">
        <v>71</v>
      </c>
      <c r="F58" s="385">
        <v>9</v>
      </c>
      <c r="G58" s="389">
        <v>9</v>
      </c>
      <c r="H58" s="385">
        <v>89</v>
      </c>
      <c r="I58" s="385">
        <v>69</v>
      </c>
    </row>
    <row r="59" spans="2:9" x14ac:dyDescent="0.25">
      <c r="B59" s="35" t="s">
        <v>92</v>
      </c>
      <c r="C59" s="36">
        <v>11279</v>
      </c>
      <c r="D59" s="393">
        <f>SUM(D56:D58)</f>
        <v>2747</v>
      </c>
      <c r="E59" s="393">
        <f t="shared" ref="E59:G59" si="17">SUM(E56:E58)</f>
        <v>3193</v>
      </c>
      <c r="F59" s="393">
        <f t="shared" si="17"/>
        <v>2715</v>
      </c>
      <c r="G59" s="429">
        <v>3286</v>
      </c>
      <c r="H59" s="393">
        <v>11942</v>
      </c>
      <c r="I59" s="393">
        <v>-664</v>
      </c>
    </row>
    <row r="60" spans="2:9" ht="24.75" customHeight="1" x14ac:dyDescent="0.25"/>
    <row r="61" spans="2:9" x14ac:dyDescent="0.25">
      <c r="B61" s="11" t="s">
        <v>406</v>
      </c>
    </row>
    <row r="62" spans="2:9" ht="36" x14ac:dyDescent="0.25">
      <c r="B62" s="320"/>
      <c r="C62" s="320" t="s">
        <v>368</v>
      </c>
      <c r="D62" s="320" t="s">
        <v>369</v>
      </c>
      <c r="E62" s="320" t="s">
        <v>370</v>
      </c>
      <c r="F62" s="320" t="s">
        <v>371</v>
      </c>
      <c r="G62" s="321" t="s">
        <v>372</v>
      </c>
      <c r="H62" s="320" t="s">
        <v>373</v>
      </c>
      <c r="I62" s="320" t="s">
        <v>374</v>
      </c>
    </row>
    <row r="63" spans="2:9" x14ac:dyDescent="0.25">
      <c r="B63" s="270" t="s">
        <v>95</v>
      </c>
      <c r="C63" s="290">
        <v>258</v>
      </c>
      <c r="D63" s="383">
        <v>87</v>
      </c>
      <c r="E63" s="383">
        <v>60</v>
      </c>
      <c r="F63" s="383">
        <v>70</v>
      </c>
      <c r="G63" s="387">
        <v>379</v>
      </c>
      <c r="H63" s="383">
        <v>596</v>
      </c>
      <c r="I63" s="383">
        <v>-339</v>
      </c>
    </row>
    <row r="64" spans="2:9" x14ac:dyDescent="0.25">
      <c r="B64" s="267" t="s">
        <v>96</v>
      </c>
      <c r="C64" s="284">
        <v>318</v>
      </c>
      <c r="D64" s="384">
        <v>33</v>
      </c>
      <c r="E64" s="384">
        <v>116</v>
      </c>
      <c r="F64" s="384">
        <v>80</v>
      </c>
      <c r="G64" s="388">
        <v>404</v>
      </c>
      <c r="H64" s="384">
        <v>633</v>
      </c>
      <c r="I64" s="384">
        <v>-315</v>
      </c>
    </row>
    <row r="65" spans="2:9" x14ac:dyDescent="0.25">
      <c r="B65" s="267" t="s">
        <v>97</v>
      </c>
      <c r="C65" s="284">
        <v>604</v>
      </c>
      <c r="D65" s="384">
        <v>122</v>
      </c>
      <c r="E65" s="384">
        <v>166</v>
      </c>
      <c r="F65" s="384">
        <v>104</v>
      </c>
      <c r="G65" s="388">
        <v>152</v>
      </c>
      <c r="H65" s="384">
        <v>544</v>
      </c>
      <c r="I65" s="384">
        <v>60</v>
      </c>
    </row>
    <row r="66" spans="2:9" x14ac:dyDescent="0.25">
      <c r="B66" s="267" t="s">
        <v>98</v>
      </c>
      <c r="C66" s="284">
        <v>385</v>
      </c>
      <c r="D66" s="384">
        <v>53</v>
      </c>
      <c r="E66" s="384">
        <v>67</v>
      </c>
      <c r="F66" s="384">
        <v>58</v>
      </c>
      <c r="G66" s="388">
        <v>86</v>
      </c>
      <c r="H66" s="384">
        <v>264</v>
      </c>
      <c r="I66" s="384">
        <v>121</v>
      </c>
    </row>
    <row r="67" spans="2:9" x14ac:dyDescent="0.25">
      <c r="B67" s="267" t="s">
        <v>99</v>
      </c>
      <c r="C67" s="284">
        <v>183</v>
      </c>
      <c r="D67" s="384">
        <v>66</v>
      </c>
      <c r="E67" s="384">
        <v>27</v>
      </c>
      <c r="F67" s="384">
        <v>37</v>
      </c>
      <c r="G67" s="388">
        <v>64</v>
      </c>
      <c r="H67" s="384">
        <v>194</v>
      </c>
      <c r="I67" s="384">
        <v>-10</v>
      </c>
    </row>
    <row r="68" spans="2:9" x14ac:dyDescent="0.25">
      <c r="B68" s="267" t="s">
        <v>100</v>
      </c>
      <c r="C68" s="284">
        <v>342</v>
      </c>
      <c r="D68" s="384">
        <v>72</v>
      </c>
      <c r="E68" s="384">
        <v>89</v>
      </c>
      <c r="F68" s="384">
        <v>77</v>
      </c>
      <c r="G68" s="388">
        <v>85</v>
      </c>
      <c r="H68" s="384">
        <v>323</v>
      </c>
      <c r="I68" s="384">
        <v>18</v>
      </c>
    </row>
    <row r="69" spans="2:9" x14ac:dyDescent="0.25">
      <c r="B69" s="267" t="s">
        <v>101</v>
      </c>
      <c r="C69" s="284">
        <v>876</v>
      </c>
      <c r="D69" s="384">
        <v>319</v>
      </c>
      <c r="E69" s="384">
        <v>269</v>
      </c>
      <c r="F69" s="384">
        <v>298</v>
      </c>
      <c r="G69" s="388">
        <v>389</v>
      </c>
      <c r="H69" s="384">
        <v>1275</v>
      </c>
      <c r="I69" s="384">
        <v>-399</v>
      </c>
    </row>
    <row r="70" spans="2:9" x14ac:dyDescent="0.25">
      <c r="B70" s="267" t="s">
        <v>102</v>
      </c>
      <c r="C70" s="295">
        <v>1546</v>
      </c>
      <c r="D70" s="384">
        <v>318</v>
      </c>
      <c r="E70" s="384">
        <v>399</v>
      </c>
      <c r="F70" s="384">
        <v>378</v>
      </c>
      <c r="G70" s="388">
        <v>370</v>
      </c>
      <c r="H70" s="384">
        <v>1465</v>
      </c>
      <c r="I70" s="384">
        <v>81</v>
      </c>
    </row>
    <row r="71" spans="2:9" x14ac:dyDescent="0.25">
      <c r="B71" s="267" t="s">
        <v>103</v>
      </c>
      <c r="C71" s="295">
        <v>3969</v>
      </c>
      <c r="D71" s="384">
        <v>1441</v>
      </c>
      <c r="E71" s="384">
        <v>1616</v>
      </c>
      <c r="F71" s="384">
        <v>1322</v>
      </c>
      <c r="G71" s="388">
        <v>1088</v>
      </c>
      <c r="H71" s="384">
        <v>5467</v>
      </c>
      <c r="I71" s="384">
        <v>-1498</v>
      </c>
    </row>
    <row r="72" spans="2:9" x14ac:dyDescent="0.25">
      <c r="B72" s="267" t="s">
        <v>104</v>
      </c>
      <c r="C72" s="284">
        <v>98</v>
      </c>
      <c r="D72" s="384">
        <v>13</v>
      </c>
      <c r="E72" s="384">
        <v>12</v>
      </c>
      <c r="F72" s="384">
        <v>11</v>
      </c>
      <c r="G72" s="388">
        <v>21</v>
      </c>
      <c r="H72" s="384">
        <v>57</v>
      </c>
      <c r="I72" s="384">
        <v>41</v>
      </c>
    </row>
    <row r="73" spans="2:9" x14ac:dyDescent="0.25">
      <c r="B73" s="267" t="s">
        <v>105</v>
      </c>
      <c r="C73" s="284">
        <v>955</v>
      </c>
      <c r="D73" s="384">
        <v>218</v>
      </c>
      <c r="E73" s="384">
        <v>289</v>
      </c>
      <c r="F73" s="384">
        <v>250</v>
      </c>
      <c r="G73" s="388">
        <v>242</v>
      </c>
      <c r="H73" s="384">
        <v>999</v>
      </c>
      <c r="I73" s="384">
        <v>-44</v>
      </c>
    </row>
    <row r="74" spans="2:9" x14ac:dyDescent="0.25">
      <c r="B74" s="277" t="s">
        <v>251</v>
      </c>
      <c r="C74" s="328">
        <v>1310</v>
      </c>
      <c r="D74" s="385">
        <v>3</v>
      </c>
      <c r="E74" s="385">
        <v>0</v>
      </c>
      <c r="F74" s="385">
        <v>0</v>
      </c>
      <c r="G74" s="389" t="s">
        <v>50</v>
      </c>
      <c r="H74" s="385">
        <v>3</v>
      </c>
      <c r="I74" s="385">
        <v>1307</v>
      </c>
    </row>
    <row r="75" spans="2:9" ht="15.75" thickBot="1" x14ac:dyDescent="0.3">
      <c r="B75" s="38" t="s">
        <v>107</v>
      </c>
      <c r="C75" s="39">
        <v>10842</v>
      </c>
      <c r="D75" s="390">
        <f>SUM(D63:D74)</f>
        <v>2745</v>
      </c>
      <c r="E75" s="390">
        <f t="shared" ref="E75:G75" si="18">SUM(E63:E74)</f>
        <v>3110</v>
      </c>
      <c r="F75" s="390">
        <f t="shared" si="18"/>
        <v>2685</v>
      </c>
      <c r="G75" s="430">
        <v>3279</v>
      </c>
      <c r="H75" s="390">
        <v>11819</v>
      </c>
      <c r="I75" s="390">
        <v>-977</v>
      </c>
    </row>
    <row r="76" spans="2:9" ht="15.75" thickTop="1" x14ac:dyDescent="0.25"/>
  </sheetData>
  <sheetProtection password="DA25" sheet="1" objects="1" scenarios="1"/>
  <hyperlinks>
    <hyperlink ref="B8" location="_ftn1" display="_ftn1"/>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AT93"/>
  <sheetViews>
    <sheetView zoomScale="115" zoomScaleNormal="115" workbookViewId="0">
      <pane xSplit="2" ySplit="4" topLeftCell="C5" activePane="bottomRight" state="frozen"/>
      <selection pane="topRight" activeCell="C1" sqref="C1"/>
      <selection pane="bottomLeft" activeCell="A5" sqref="A5"/>
      <selection pane="bottomRight" activeCell="B1" sqref="B1"/>
    </sheetView>
  </sheetViews>
  <sheetFormatPr defaultRowHeight="15" x14ac:dyDescent="0.25"/>
  <cols>
    <col min="1" max="1" width="2.42578125" customWidth="1"/>
    <col min="2" max="2" width="42.140625" customWidth="1"/>
    <col min="3" max="3" width="10.85546875" bestFit="1" customWidth="1"/>
    <col min="4" max="4" width="10.7109375" customWidth="1"/>
    <col min="5" max="5" width="11.140625" customWidth="1"/>
    <col min="6" max="6" width="11.28515625" bestFit="1" customWidth="1"/>
    <col min="7" max="7" width="4.28515625" customWidth="1"/>
    <col min="8" max="8" width="42.42578125" customWidth="1"/>
    <col min="9" max="10" width="11.140625" bestFit="1" customWidth="1"/>
    <col min="11" max="11" width="12.7109375" bestFit="1" customWidth="1"/>
    <col min="12" max="12" width="11.85546875" bestFit="1" customWidth="1"/>
    <col min="13" max="13" width="3" customWidth="1"/>
    <col min="14" max="14" width="42" customWidth="1"/>
    <col min="15" max="15" width="10.85546875" bestFit="1" customWidth="1"/>
    <col min="16" max="16" width="9.5703125" bestFit="1" customWidth="1"/>
    <col min="17" max="17" width="10.85546875" bestFit="1" customWidth="1"/>
    <col min="18" max="18" width="11.28515625" bestFit="1" customWidth="1"/>
    <col min="19" max="19" width="3.85546875" customWidth="1"/>
    <col min="20" max="20" width="42.7109375" customWidth="1"/>
    <col min="21" max="24" width="11.28515625" customWidth="1"/>
    <col min="25" max="25" width="2" bestFit="1" customWidth="1"/>
    <col min="26" max="26" width="41.42578125" customWidth="1"/>
    <col min="27" max="30" width="10.28515625" customWidth="1"/>
    <col min="31" max="31" width="3" customWidth="1"/>
    <col min="32" max="32" width="41.85546875" customWidth="1"/>
    <col min="33" max="34" width="10.85546875" bestFit="1" customWidth="1"/>
    <col min="35" max="35" width="11.7109375" bestFit="1" customWidth="1"/>
    <col min="36" max="36" width="11.85546875" bestFit="1" customWidth="1"/>
  </cols>
  <sheetData>
    <row r="1" spans="2:46" ht="23.25" customHeight="1" x14ac:dyDescent="0.3">
      <c r="B1" s="42" t="s">
        <v>493</v>
      </c>
      <c r="AT1" s="162"/>
    </row>
    <row r="2" spans="2:46" ht="7.5" customHeight="1" x14ac:dyDescent="0.25">
      <c r="AT2" s="162"/>
    </row>
    <row r="3" spans="2:46" x14ac:dyDescent="0.25">
      <c r="B3" s="11" t="s">
        <v>492</v>
      </c>
      <c r="H3" s="11" t="s">
        <v>494</v>
      </c>
      <c r="N3" s="11" t="s">
        <v>495</v>
      </c>
      <c r="T3" s="11" t="s">
        <v>496</v>
      </c>
      <c r="W3" s="43"/>
      <c r="Z3" s="11" t="s">
        <v>497</v>
      </c>
      <c r="AD3" s="43"/>
      <c r="AF3" s="11" t="s">
        <v>498</v>
      </c>
      <c r="AT3" s="162"/>
    </row>
    <row r="4" spans="2:46" ht="32.25" customHeight="1" x14ac:dyDescent="0.25">
      <c r="B4" s="163" t="s">
        <v>499</v>
      </c>
      <c r="C4" s="164" t="s">
        <v>116</v>
      </c>
      <c r="D4" s="164" t="s">
        <v>307</v>
      </c>
      <c r="E4" s="164" t="s">
        <v>490</v>
      </c>
      <c r="F4" s="164" t="s">
        <v>491</v>
      </c>
      <c r="H4" s="163" t="s">
        <v>499</v>
      </c>
      <c r="I4" s="164" t="s">
        <v>116</v>
      </c>
      <c r="J4" s="164" t="s">
        <v>307</v>
      </c>
      <c r="K4" s="164" t="s">
        <v>490</v>
      </c>
      <c r="L4" s="164" t="s">
        <v>491</v>
      </c>
      <c r="N4" s="163" t="s">
        <v>499</v>
      </c>
      <c r="O4" s="164" t="s">
        <v>116</v>
      </c>
      <c r="P4" s="164" t="s">
        <v>307</v>
      </c>
      <c r="Q4" s="164" t="s">
        <v>490</v>
      </c>
      <c r="R4" s="164" t="s">
        <v>491</v>
      </c>
      <c r="T4" s="163" t="s">
        <v>499</v>
      </c>
      <c r="U4" s="164" t="s">
        <v>116</v>
      </c>
      <c r="V4" s="164" t="s">
        <v>307</v>
      </c>
      <c r="W4" s="164" t="s">
        <v>490</v>
      </c>
      <c r="X4" s="164" t="s">
        <v>491</v>
      </c>
      <c r="Z4" s="163" t="s">
        <v>499</v>
      </c>
      <c r="AA4" s="164" t="s">
        <v>116</v>
      </c>
      <c r="AB4" s="164" t="s">
        <v>307</v>
      </c>
      <c r="AC4" s="164" t="s">
        <v>490</v>
      </c>
      <c r="AD4" s="164" t="s">
        <v>491</v>
      </c>
      <c r="AF4" s="163" t="s">
        <v>499</v>
      </c>
      <c r="AG4" s="164" t="s">
        <v>116</v>
      </c>
      <c r="AH4" s="164" t="s">
        <v>307</v>
      </c>
      <c r="AI4" s="164" t="s">
        <v>490</v>
      </c>
      <c r="AJ4" s="164" t="s">
        <v>491</v>
      </c>
    </row>
    <row r="5" spans="2:46" x14ac:dyDescent="0.25">
      <c r="B5" s="166" t="s">
        <v>407</v>
      </c>
      <c r="C5" s="166">
        <v>90867290</v>
      </c>
      <c r="D5" s="166">
        <v>38204128.609999955</v>
      </c>
      <c r="E5" s="166">
        <v>136737738.60999995</v>
      </c>
      <c r="F5" s="166">
        <v>-45870448.609999955</v>
      </c>
      <c r="H5" s="166" t="s">
        <v>407</v>
      </c>
      <c r="I5" s="166">
        <v>161749502</v>
      </c>
      <c r="J5" s="166">
        <v>336417347.07000011</v>
      </c>
      <c r="K5" s="166">
        <v>453205357.07000011</v>
      </c>
      <c r="L5" s="166">
        <v>-291455855.07000011</v>
      </c>
      <c r="N5" s="166" t="s">
        <v>407</v>
      </c>
      <c r="O5" s="166">
        <v>0</v>
      </c>
      <c r="P5" s="166">
        <v>0</v>
      </c>
      <c r="Q5" s="166">
        <v>0</v>
      </c>
      <c r="R5" s="166">
        <v>0</v>
      </c>
      <c r="T5" s="166" t="s">
        <v>407</v>
      </c>
      <c r="U5" s="166">
        <v>5000000</v>
      </c>
      <c r="V5" s="166">
        <v>6514746.96</v>
      </c>
      <c r="W5" s="166">
        <v>6514746.96</v>
      </c>
      <c r="X5" s="166">
        <v>-1514746.96</v>
      </c>
      <c r="Z5" s="166" t="s">
        <v>407</v>
      </c>
      <c r="AA5" s="166">
        <v>0</v>
      </c>
      <c r="AB5" s="166">
        <v>0</v>
      </c>
      <c r="AC5" s="166">
        <v>0</v>
      </c>
      <c r="AD5" s="166">
        <v>0</v>
      </c>
      <c r="AF5" s="166" t="s">
        <v>407</v>
      </c>
      <c r="AG5" s="166">
        <v>257616792</v>
      </c>
      <c r="AH5" s="166">
        <v>381136222.64000005</v>
      </c>
      <c r="AI5" s="166">
        <v>596457842.6400001</v>
      </c>
      <c r="AJ5" s="166">
        <v>-338841050.64000005</v>
      </c>
    </row>
    <row r="6" spans="2:46" x14ac:dyDescent="0.25">
      <c r="B6" s="168" t="s">
        <v>408</v>
      </c>
      <c r="C6" s="168">
        <v>7865251</v>
      </c>
      <c r="D6" s="168">
        <v>2661241.6000000006</v>
      </c>
      <c r="E6" s="168">
        <v>6292287.6000000006</v>
      </c>
      <c r="F6" s="168">
        <v>1572963.3999999994</v>
      </c>
      <c r="H6" s="168" t="s">
        <v>408</v>
      </c>
      <c r="I6" s="168">
        <v>6226935</v>
      </c>
      <c r="J6" s="168">
        <v>596000.03000000026</v>
      </c>
      <c r="K6" s="168">
        <v>3308176.0300000003</v>
      </c>
      <c r="L6" s="168">
        <v>2918758.9699999997</v>
      </c>
      <c r="N6" s="168" t="s">
        <v>408</v>
      </c>
      <c r="O6" s="168">
        <v>0</v>
      </c>
      <c r="P6" s="168">
        <v>0</v>
      </c>
      <c r="Q6" s="168">
        <v>0</v>
      </c>
      <c r="R6" s="168">
        <v>0</v>
      </c>
      <c r="T6" s="168" t="s">
        <v>408</v>
      </c>
      <c r="U6" s="168">
        <v>2000000</v>
      </c>
      <c r="V6" s="168">
        <v>0</v>
      </c>
      <c r="W6" s="168">
        <v>0</v>
      </c>
      <c r="X6" s="168">
        <v>2000000</v>
      </c>
      <c r="Z6" s="168" t="s">
        <v>408</v>
      </c>
      <c r="AA6" s="168">
        <v>0</v>
      </c>
      <c r="AB6" s="168">
        <v>0</v>
      </c>
      <c r="AC6" s="168">
        <v>0</v>
      </c>
      <c r="AD6" s="168">
        <v>0</v>
      </c>
      <c r="AF6" s="168" t="s">
        <v>408</v>
      </c>
      <c r="AG6" s="168">
        <v>16092186</v>
      </c>
      <c r="AH6" s="168">
        <v>3257241.6300000008</v>
      </c>
      <c r="AI6" s="168">
        <v>9600463.6300000008</v>
      </c>
      <c r="AJ6" s="168">
        <v>6491722.3699999992</v>
      </c>
    </row>
    <row r="7" spans="2:46" x14ac:dyDescent="0.25">
      <c r="B7" s="168" t="s">
        <v>409</v>
      </c>
      <c r="C7" s="168">
        <v>16293513</v>
      </c>
      <c r="D7" s="168">
        <v>1166643.3799999999</v>
      </c>
      <c r="E7" s="168">
        <v>5761244.3799999999</v>
      </c>
      <c r="F7" s="168">
        <v>10532268.620000001</v>
      </c>
      <c r="H7" s="168" t="s">
        <v>409</v>
      </c>
      <c r="I7" s="168">
        <v>16720909</v>
      </c>
      <c r="J7" s="168">
        <v>2852000</v>
      </c>
      <c r="K7" s="168">
        <v>5672000</v>
      </c>
      <c r="L7" s="168">
        <v>11048909</v>
      </c>
      <c r="N7" s="168" t="s">
        <v>409</v>
      </c>
      <c r="O7" s="168">
        <v>0</v>
      </c>
      <c r="P7" s="168">
        <v>0</v>
      </c>
      <c r="Q7" s="168">
        <v>0</v>
      </c>
      <c r="R7" s="168">
        <v>0</v>
      </c>
      <c r="T7" s="168" t="s">
        <v>409</v>
      </c>
      <c r="U7" s="168">
        <v>3000000</v>
      </c>
      <c r="V7" s="168">
        <v>0</v>
      </c>
      <c r="W7" s="168">
        <v>0</v>
      </c>
      <c r="X7" s="168">
        <v>3000000</v>
      </c>
      <c r="Z7" s="168" t="s">
        <v>409</v>
      </c>
      <c r="AA7" s="168">
        <v>0</v>
      </c>
      <c r="AB7" s="168">
        <v>0</v>
      </c>
      <c r="AC7" s="168">
        <v>0</v>
      </c>
      <c r="AD7" s="168">
        <v>0</v>
      </c>
      <c r="AF7" s="168" t="s">
        <v>409</v>
      </c>
      <c r="AG7" s="168">
        <v>36014422</v>
      </c>
      <c r="AH7" s="168">
        <v>4018643.38</v>
      </c>
      <c r="AI7" s="168">
        <v>11433244.379999999</v>
      </c>
      <c r="AJ7" s="168">
        <v>24581177.620000001</v>
      </c>
    </row>
    <row r="8" spans="2:46" x14ac:dyDescent="0.25">
      <c r="B8" s="168" t="s">
        <v>410</v>
      </c>
      <c r="C8" s="168">
        <v>55173608</v>
      </c>
      <c r="D8" s="168">
        <v>32765635.119999945</v>
      </c>
      <c r="E8" s="168">
        <v>118171431.11999995</v>
      </c>
      <c r="F8" s="168">
        <v>-62997823.119999945</v>
      </c>
      <c r="H8" s="168" t="s">
        <v>410</v>
      </c>
      <c r="I8" s="168">
        <v>87925132</v>
      </c>
      <c r="J8" s="168">
        <v>331999053.60000008</v>
      </c>
      <c r="K8" s="168">
        <v>441665127.60000008</v>
      </c>
      <c r="L8" s="168">
        <v>-353739995.60000008</v>
      </c>
      <c r="N8" s="168" t="s">
        <v>410</v>
      </c>
      <c r="O8" s="168">
        <v>0</v>
      </c>
      <c r="P8" s="168">
        <v>0</v>
      </c>
      <c r="Q8" s="168">
        <v>0</v>
      </c>
      <c r="R8" s="168">
        <v>0</v>
      </c>
      <c r="T8" s="168" t="s">
        <v>410</v>
      </c>
      <c r="U8" s="168">
        <v>0</v>
      </c>
      <c r="V8" s="168">
        <v>6514746.96</v>
      </c>
      <c r="W8" s="168">
        <v>6514746.96</v>
      </c>
      <c r="X8" s="168">
        <v>-6514746.96</v>
      </c>
      <c r="Z8" s="168" t="s">
        <v>410</v>
      </c>
      <c r="AA8" s="168">
        <v>0</v>
      </c>
      <c r="AB8" s="168">
        <v>0</v>
      </c>
      <c r="AC8" s="168">
        <v>0</v>
      </c>
      <c r="AD8" s="168">
        <v>0</v>
      </c>
      <c r="AF8" s="168" t="s">
        <v>410</v>
      </c>
      <c r="AG8" s="168">
        <v>143098740</v>
      </c>
      <c r="AH8" s="168">
        <v>371279435.68000001</v>
      </c>
      <c r="AI8" s="168">
        <v>566351305.68000007</v>
      </c>
      <c r="AJ8" s="168">
        <v>-423252565.68000001</v>
      </c>
    </row>
    <row r="9" spans="2:46" x14ac:dyDescent="0.25">
      <c r="B9" s="168" t="s">
        <v>411</v>
      </c>
      <c r="C9" s="168">
        <v>754166</v>
      </c>
      <c r="D9" s="168">
        <v>222916</v>
      </c>
      <c r="E9" s="168">
        <v>722785</v>
      </c>
      <c r="F9" s="168">
        <v>31381</v>
      </c>
      <c r="H9" s="168" t="s">
        <v>411</v>
      </c>
      <c r="I9" s="168">
        <v>1205675</v>
      </c>
      <c r="J9" s="168">
        <v>103430</v>
      </c>
      <c r="K9" s="168">
        <v>828320</v>
      </c>
      <c r="L9" s="168">
        <v>377355</v>
      </c>
      <c r="N9" s="168" t="s">
        <v>411</v>
      </c>
      <c r="O9" s="168">
        <v>0</v>
      </c>
      <c r="P9" s="168">
        <v>0</v>
      </c>
      <c r="Q9" s="168">
        <v>0</v>
      </c>
      <c r="R9" s="168">
        <v>0</v>
      </c>
      <c r="T9" s="168" t="s">
        <v>411</v>
      </c>
      <c r="U9" s="168">
        <v>0</v>
      </c>
      <c r="V9" s="168">
        <v>0</v>
      </c>
      <c r="W9" s="168">
        <v>0</v>
      </c>
      <c r="X9" s="168">
        <v>0</v>
      </c>
      <c r="Z9" s="168" t="s">
        <v>411</v>
      </c>
      <c r="AA9" s="168">
        <v>0</v>
      </c>
      <c r="AB9" s="168">
        <v>0</v>
      </c>
      <c r="AC9" s="168">
        <v>0</v>
      </c>
      <c r="AD9" s="168">
        <v>0</v>
      </c>
      <c r="AF9" s="168" t="s">
        <v>411</v>
      </c>
      <c r="AG9" s="168">
        <v>1959841</v>
      </c>
      <c r="AH9" s="168">
        <v>326346</v>
      </c>
      <c r="AI9" s="168">
        <v>1551105</v>
      </c>
      <c r="AJ9" s="168">
        <v>408736</v>
      </c>
    </row>
    <row r="10" spans="2:46" x14ac:dyDescent="0.25">
      <c r="B10" s="168" t="s">
        <v>412</v>
      </c>
      <c r="C10" s="168">
        <v>8735351</v>
      </c>
      <c r="D10" s="168">
        <v>1105944</v>
      </c>
      <c r="E10" s="168">
        <v>4406829</v>
      </c>
      <c r="F10" s="168">
        <v>4328522</v>
      </c>
      <c r="H10" s="168" t="s">
        <v>412</v>
      </c>
      <c r="I10" s="168">
        <v>47824513</v>
      </c>
      <c r="J10" s="168">
        <v>311369.63</v>
      </c>
      <c r="K10" s="168">
        <v>853750.63</v>
      </c>
      <c r="L10" s="168">
        <v>46970762.369999997</v>
      </c>
      <c r="N10" s="168" t="s">
        <v>412</v>
      </c>
      <c r="O10" s="168">
        <v>0</v>
      </c>
      <c r="P10" s="168">
        <v>0</v>
      </c>
      <c r="Q10" s="168">
        <v>0</v>
      </c>
      <c r="R10" s="168">
        <v>0</v>
      </c>
      <c r="T10" s="168" t="s">
        <v>412</v>
      </c>
      <c r="U10" s="168">
        <v>0</v>
      </c>
      <c r="V10" s="168">
        <v>0</v>
      </c>
      <c r="W10" s="168">
        <v>0</v>
      </c>
      <c r="X10" s="168">
        <v>0</v>
      </c>
      <c r="Z10" s="168" t="s">
        <v>412</v>
      </c>
      <c r="AA10" s="168">
        <v>0</v>
      </c>
      <c r="AB10" s="168">
        <v>0</v>
      </c>
      <c r="AC10" s="168">
        <v>0</v>
      </c>
      <c r="AD10" s="168">
        <v>0</v>
      </c>
      <c r="AF10" s="168" t="s">
        <v>412</v>
      </c>
      <c r="AG10" s="168">
        <v>56559864</v>
      </c>
      <c r="AH10" s="168">
        <v>1417313.63</v>
      </c>
      <c r="AI10" s="168">
        <v>5260579.63</v>
      </c>
      <c r="AJ10" s="168">
        <v>51299284.369999997</v>
      </c>
    </row>
    <row r="11" spans="2:46" x14ac:dyDescent="0.25">
      <c r="B11" s="168" t="s">
        <v>413</v>
      </c>
      <c r="C11" s="168">
        <v>504400</v>
      </c>
      <c r="D11" s="168">
        <v>0</v>
      </c>
      <c r="E11" s="168">
        <v>0</v>
      </c>
      <c r="F11" s="168">
        <v>504400</v>
      </c>
      <c r="H11" s="168" t="s">
        <v>413</v>
      </c>
      <c r="I11" s="168">
        <v>484999</v>
      </c>
      <c r="J11" s="168">
        <v>0</v>
      </c>
      <c r="K11" s="168">
        <v>0</v>
      </c>
      <c r="L11" s="168">
        <v>484999</v>
      </c>
      <c r="N11" s="168" t="s">
        <v>413</v>
      </c>
      <c r="O11" s="168">
        <v>0</v>
      </c>
      <c r="P11" s="168">
        <v>0</v>
      </c>
      <c r="Q11" s="168">
        <v>0</v>
      </c>
      <c r="R11" s="168">
        <v>0</v>
      </c>
      <c r="T11" s="168" t="s">
        <v>413</v>
      </c>
      <c r="U11" s="168">
        <v>0</v>
      </c>
      <c r="V11" s="168">
        <v>0</v>
      </c>
      <c r="W11" s="168">
        <v>0</v>
      </c>
      <c r="X11" s="168">
        <v>0</v>
      </c>
      <c r="Z11" s="168" t="s">
        <v>413</v>
      </c>
      <c r="AA11" s="168">
        <v>0</v>
      </c>
      <c r="AB11" s="168">
        <v>0</v>
      </c>
      <c r="AC11" s="168">
        <v>0</v>
      </c>
      <c r="AD11" s="168">
        <v>0</v>
      </c>
      <c r="AF11" s="168" t="s">
        <v>413</v>
      </c>
      <c r="AG11" s="168">
        <v>989399</v>
      </c>
      <c r="AH11" s="168">
        <v>0</v>
      </c>
      <c r="AI11" s="168">
        <v>0</v>
      </c>
      <c r="AJ11" s="168">
        <v>989399</v>
      </c>
    </row>
    <row r="12" spans="2:46" x14ac:dyDescent="0.25">
      <c r="B12" s="168" t="s">
        <v>414</v>
      </c>
      <c r="C12" s="168">
        <v>1541001</v>
      </c>
      <c r="D12" s="168">
        <v>281748.51</v>
      </c>
      <c r="E12" s="168">
        <v>1383161.51</v>
      </c>
      <c r="F12" s="168">
        <v>157839.49</v>
      </c>
      <c r="H12" s="168" t="s">
        <v>414</v>
      </c>
      <c r="I12" s="168">
        <v>1361339</v>
      </c>
      <c r="J12" s="168">
        <v>555493.81000000006</v>
      </c>
      <c r="K12" s="168">
        <v>877982.81</v>
      </c>
      <c r="L12" s="168">
        <v>483356.18999999994</v>
      </c>
      <c r="N12" s="168" t="s">
        <v>414</v>
      </c>
      <c r="O12" s="168">
        <v>0</v>
      </c>
      <c r="P12" s="168">
        <v>0</v>
      </c>
      <c r="Q12" s="168">
        <v>0</v>
      </c>
      <c r="R12" s="168">
        <v>0</v>
      </c>
      <c r="T12" s="168" t="s">
        <v>414</v>
      </c>
      <c r="U12" s="168">
        <v>0</v>
      </c>
      <c r="V12" s="168">
        <v>0</v>
      </c>
      <c r="W12" s="168">
        <v>0</v>
      </c>
      <c r="X12" s="168">
        <v>0</v>
      </c>
      <c r="Z12" s="168" t="s">
        <v>414</v>
      </c>
      <c r="AA12" s="168">
        <v>0</v>
      </c>
      <c r="AB12" s="168">
        <v>0</v>
      </c>
      <c r="AC12" s="168">
        <v>0</v>
      </c>
      <c r="AD12" s="168">
        <v>0</v>
      </c>
      <c r="AF12" s="168" t="s">
        <v>414</v>
      </c>
      <c r="AG12" s="168">
        <v>2902340</v>
      </c>
      <c r="AH12" s="168">
        <v>837242.32000000007</v>
      </c>
      <c r="AI12" s="168">
        <v>2261144.3200000003</v>
      </c>
      <c r="AJ12" s="168">
        <v>641195.67999999993</v>
      </c>
    </row>
    <row r="13" spans="2:46" x14ac:dyDescent="0.25">
      <c r="B13" s="166" t="s">
        <v>415</v>
      </c>
      <c r="C13" s="166">
        <v>95374797</v>
      </c>
      <c r="D13" s="166">
        <v>28308200.799999982</v>
      </c>
      <c r="E13" s="166">
        <v>92548001.799999982</v>
      </c>
      <c r="F13" s="166">
        <v>2826795.2000000179</v>
      </c>
      <c r="H13" s="166" t="s">
        <v>415</v>
      </c>
      <c r="I13" s="166">
        <v>133527913</v>
      </c>
      <c r="J13" s="166">
        <v>19080681.75</v>
      </c>
      <c r="K13" s="166">
        <v>52389368.75</v>
      </c>
      <c r="L13" s="166">
        <v>81138544.25</v>
      </c>
      <c r="N13" s="166" t="s">
        <v>415</v>
      </c>
      <c r="O13" s="166">
        <v>26837580</v>
      </c>
      <c r="P13" s="166">
        <v>8455547</v>
      </c>
      <c r="Q13" s="166">
        <v>28925563</v>
      </c>
      <c r="R13" s="166">
        <v>-2087983</v>
      </c>
      <c r="T13" s="166" t="s">
        <v>415</v>
      </c>
      <c r="U13" s="166">
        <v>62000000</v>
      </c>
      <c r="V13" s="166">
        <v>-12426607.77</v>
      </c>
      <c r="W13" s="166">
        <v>7685696.2300000004</v>
      </c>
      <c r="X13" s="166">
        <v>54314303.769999996</v>
      </c>
      <c r="Z13" s="166" t="s">
        <v>415</v>
      </c>
      <c r="AA13" s="166">
        <v>0</v>
      </c>
      <c r="AB13" s="166">
        <v>360125464.04378802</v>
      </c>
      <c r="AC13" s="166">
        <v>451381296.04378802</v>
      </c>
      <c r="AD13" s="166">
        <v>-451381296.04378802</v>
      </c>
      <c r="AF13" s="166" t="s">
        <v>415</v>
      </c>
      <c r="AG13" s="166">
        <v>317740290</v>
      </c>
      <c r="AH13" s="166">
        <v>403543285.82378805</v>
      </c>
      <c r="AI13" s="166">
        <v>632929925.82378793</v>
      </c>
      <c r="AJ13" s="166">
        <v>-315189635.82378805</v>
      </c>
    </row>
    <row r="14" spans="2:46" x14ac:dyDescent="0.25">
      <c r="B14" s="168" t="s">
        <v>416</v>
      </c>
      <c r="C14" s="168">
        <v>8726707</v>
      </c>
      <c r="D14" s="168">
        <v>3897795.4399999995</v>
      </c>
      <c r="E14" s="168">
        <v>8351576.4399999995</v>
      </c>
      <c r="F14" s="168">
        <v>375130.56000000052</v>
      </c>
      <c r="H14" s="168" t="s">
        <v>416</v>
      </c>
      <c r="I14" s="168">
        <v>6569839</v>
      </c>
      <c r="J14" s="168">
        <v>271541.64999999991</v>
      </c>
      <c r="K14" s="168">
        <v>1469891.65</v>
      </c>
      <c r="L14" s="168">
        <v>5099947.3499999996</v>
      </c>
      <c r="N14" s="168" t="s">
        <v>416</v>
      </c>
      <c r="O14" s="168">
        <v>0</v>
      </c>
      <c r="P14" s="168">
        <v>0</v>
      </c>
      <c r="Q14" s="168">
        <v>0</v>
      </c>
      <c r="R14" s="168">
        <v>0</v>
      </c>
      <c r="T14" s="168" t="s">
        <v>416</v>
      </c>
      <c r="U14" s="168">
        <v>0</v>
      </c>
      <c r="V14" s="168">
        <v>0</v>
      </c>
      <c r="W14" s="168">
        <v>0</v>
      </c>
      <c r="X14" s="168">
        <v>0</v>
      </c>
      <c r="Z14" s="168" t="s">
        <v>416</v>
      </c>
      <c r="AA14" s="168">
        <v>0</v>
      </c>
      <c r="AB14" s="168">
        <v>0</v>
      </c>
      <c r="AC14" s="168">
        <v>0</v>
      </c>
      <c r="AD14" s="168">
        <v>0</v>
      </c>
      <c r="AF14" s="168" t="s">
        <v>416</v>
      </c>
      <c r="AG14" s="168">
        <v>15296546</v>
      </c>
      <c r="AH14" s="168">
        <v>4169337.0899999994</v>
      </c>
      <c r="AI14" s="168">
        <v>9821468.0899999999</v>
      </c>
      <c r="AJ14" s="168">
        <v>5475077.9100000001</v>
      </c>
    </row>
    <row r="15" spans="2:46" x14ac:dyDescent="0.25">
      <c r="B15" s="168" t="s">
        <v>417</v>
      </c>
      <c r="C15" s="168">
        <v>2787243</v>
      </c>
      <c r="D15" s="168">
        <v>-915759</v>
      </c>
      <c r="E15" s="168">
        <v>1752407</v>
      </c>
      <c r="F15" s="168">
        <v>1034836</v>
      </c>
      <c r="H15" s="168" t="s">
        <v>417</v>
      </c>
      <c r="I15" s="168">
        <v>3372356</v>
      </c>
      <c r="J15" s="168">
        <v>1771921.2400000002</v>
      </c>
      <c r="K15" s="168">
        <v>3067906.24</v>
      </c>
      <c r="L15" s="168">
        <v>304449.75999999978</v>
      </c>
      <c r="N15" s="168" t="s">
        <v>417</v>
      </c>
      <c r="O15" s="168">
        <v>0</v>
      </c>
      <c r="P15" s="168">
        <v>0</v>
      </c>
      <c r="Q15" s="168">
        <v>0</v>
      </c>
      <c r="R15" s="168">
        <v>0</v>
      </c>
      <c r="T15" s="168" t="s">
        <v>417</v>
      </c>
      <c r="U15" s="168">
        <v>48000000</v>
      </c>
      <c r="V15" s="168">
        <v>-14174605.77</v>
      </c>
      <c r="W15" s="168">
        <v>5937698.2300000004</v>
      </c>
      <c r="X15" s="168">
        <v>42062301.769999996</v>
      </c>
      <c r="Z15" s="168" t="s">
        <v>417</v>
      </c>
      <c r="AA15" s="168">
        <v>0</v>
      </c>
      <c r="AB15" s="168">
        <v>0</v>
      </c>
      <c r="AC15" s="168">
        <v>0</v>
      </c>
      <c r="AD15" s="168">
        <v>0</v>
      </c>
      <c r="AF15" s="168" t="s">
        <v>417</v>
      </c>
      <c r="AG15" s="168">
        <v>54159599</v>
      </c>
      <c r="AH15" s="168">
        <v>-13318443.529999999</v>
      </c>
      <c r="AI15" s="168">
        <v>10758011.470000001</v>
      </c>
      <c r="AJ15" s="168">
        <v>43401587.529999994</v>
      </c>
    </row>
    <row r="16" spans="2:46" x14ac:dyDescent="0.25">
      <c r="B16" s="168" t="s">
        <v>418</v>
      </c>
      <c r="C16" s="168">
        <v>14325201</v>
      </c>
      <c r="D16" s="168">
        <v>7694376.8399999999</v>
      </c>
      <c r="E16" s="168">
        <v>15737827.84</v>
      </c>
      <c r="F16" s="168">
        <v>-1412626.8399999999</v>
      </c>
      <c r="H16" s="168" t="s">
        <v>418</v>
      </c>
      <c r="I16" s="168">
        <v>29491438</v>
      </c>
      <c r="J16" s="168">
        <v>-799490.66000000015</v>
      </c>
      <c r="K16" s="168">
        <v>3783764.34</v>
      </c>
      <c r="L16" s="168">
        <v>25707673.66</v>
      </c>
      <c r="N16" s="168" t="s">
        <v>418</v>
      </c>
      <c r="O16" s="168">
        <v>0</v>
      </c>
      <c r="P16" s="168">
        <v>0</v>
      </c>
      <c r="Q16" s="168">
        <v>0</v>
      </c>
      <c r="R16" s="168">
        <v>0</v>
      </c>
      <c r="T16" s="168" t="s">
        <v>418</v>
      </c>
      <c r="U16" s="168">
        <v>0</v>
      </c>
      <c r="V16" s="168">
        <v>0</v>
      </c>
      <c r="W16" s="168">
        <v>0</v>
      </c>
      <c r="X16" s="168">
        <v>0</v>
      </c>
      <c r="Z16" s="168" t="s">
        <v>418</v>
      </c>
      <c r="AA16" s="168">
        <v>0</v>
      </c>
      <c r="AB16" s="168">
        <v>0</v>
      </c>
      <c r="AC16" s="168">
        <v>0</v>
      </c>
      <c r="AD16" s="168">
        <v>0</v>
      </c>
      <c r="AF16" s="168" t="s">
        <v>418</v>
      </c>
      <c r="AG16" s="168">
        <v>43816639</v>
      </c>
      <c r="AH16" s="168">
        <v>6894886.1799999997</v>
      </c>
      <c r="AI16" s="168">
        <v>19521592.18</v>
      </c>
      <c r="AJ16" s="168">
        <v>24295046.82</v>
      </c>
    </row>
    <row r="17" spans="2:36" x14ac:dyDescent="0.25">
      <c r="B17" s="168" t="s">
        <v>419</v>
      </c>
      <c r="C17" s="168">
        <v>2138392</v>
      </c>
      <c r="D17" s="168">
        <v>-614381</v>
      </c>
      <c r="E17" s="168">
        <v>1647003</v>
      </c>
      <c r="F17" s="168">
        <v>491389</v>
      </c>
      <c r="H17" s="168" t="s">
        <v>419</v>
      </c>
      <c r="I17" s="168">
        <v>470897</v>
      </c>
      <c r="J17" s="168">
        <v>-1400596.4</v>
      </c>
      <c r="K17" s="168">
        <v>22661.599999999999</v>
      </c>
      <c r="L17" s="168">
        <v>448235.4</v>
      </c>
      <c r="N17" s="168" t="s">
        <v>419</v>
      </c>
      <c r="O17" s="168">
        <v>0</v>
      </c>
      <c r="P17" s="168">
        <v>0</v>
      </c>
      <c r="Q17" s="168">
        <v>0</v>
      </c>
      <c r="R17" s="168">
        <v>0</v>
      </c>
      <c r="T17" s="168" t="s">
        <v>419</v>
      </c>
      <c r="U17" s="168">
        <v>0</v>
      </c>
      <c r="V17" s="168">
        <v>0</v>
      </c>
      <c r="W17" s="168">
        <v>0</v>
      </c>
      <c r="X17" s="168">
        <v>0</v>
      </c>
      <c r="Z17" s="168" t="s">
        <v>419</v>
      </c>
      <c r="AA17" s="168">
        <v>0</v>
      </c>
      <c r="AB17" s="168">
        <v>0</v>
      </c>
      <c r="AC17" s="168">
        <v>0</v>
      </c>
      <c r="AD17" s="168">
        <v>0</v>
      </c>
      <c r="AF17" s="168" t="s">
        <v>419</v>
      </c>
      <c r="AG17" s="168">
        <v>2609289</v>
      </c>
      <c r="AH17" s="168">
        <v>-2014977.4</v>
      </c>
      <c r="AI17" s="168">
        <v>1669664.6</v>
      </c>
      <c r="AJ17" s="168">
        <v>939624.4</v>
      </c>
    </row>
    <row r="18" spans="2:36" x14ac:dyDescent="0.25">
      <c r="B18" s="168" t="s">
        <v>420</v>
      </c>
      <c r="C18" s="168">
        <v>12166795</v>
      </c>
      <c r="D18" s="168">
        <v>6064214.4299999997</v>
      </c>
      <c r="E18" s="168">
        <v>16393898.43</v>
      </c>
      <c r="F18" s="168">
        <v>-4227103.43</v>
      </c>
      <c r="H18" s="168" t="s">
        <v>420</v>
      </c>
      <c r="I18" s="168">
        <v>24069177</v>
      </c>
      <c r="J18" s="168">
        <v>10853173.360000001</v>
      </c>
      <c r="K18" s="168">
        <v>16004774.360000001</v>
      </c>
      <c r="L18" s="168">
        <v>8064402.6399999987</v>
      </c>
      <c r="N18" s="168" t="s">
        <v>420</v>
      </c>
      <c r="O18" s="168">
        <v>0</v>
      </c>
      <c r="P18" s="168">
        <v>0</v>
      </c>
      <c r="Q18" s="168">
        <v>0</v>
      </c>
      <c r="R18" s="168">
        <v>0</v>
      </c>
      <c r="T18" s="168" t="s">
        <v>420</v>
      </c>
      <c r="U18" s="168">
        <v>4000000</v>
      </c>
      <c r="V18" s="168">
        <v>0</v>
      </c>
      <c r="W18" s="168">
        <v>0</v>
      </c>
      <c r="X18" s="168">
        <v>4000000</v>
      </c>
      <c r="Z18" s="168" t="s">
        <v>420</v>
      </c>
      <c r="AA18" s="168">
        <v>0</v>
      </c>
      <c r="AB18" s="168">
        <v>0</v>
      </c>
      <c r="AC18" s="168">
        <v>0</v>
      </c>
      <c r="AD18" s="168">
        <v>0</v>
      </c>
      <c r="AF18" s="168" t="s">
        <v>420</v>
      </c>
      <c r="AG18" s="168">
        <v>40235972</v>
      </c>
      <c r="AH18" s="168">
        <v>16917387.789999999</v>
      </c>
      <c r="AI18" s="168">
        <v>32398672.789999999</v>
      </c>
      <c r="AJ18" s="168">
        <v>7837299.209999999</v>
      </c>
    </row>
    <row r="19" spans="2:36" x14ac:dyDescent="0.25">
      <c r="B19" s="168" t="s">
        <v>421</v>
      </c>
      <c r="C19" s="168">
        <v>3205649</v>
      </c>
      <c r="D19" s="168">
        <v>-1362331.4200000004</v>
      </c>
      <c r="E19" s="168">
        <v>2245375.5799999996</v>
      </c>
      <c r="F19" s="168">
        <v>960273.42000000039</v>
      </c>
      <c r="H19" s="168" t="s">
        <v>421</v>
      </c>
      <c r="I19" s="168">
        <v>2378159</v>
      </c>
      <c r="J19" s="168">
        <v>605928.74</v>
      </c>
      <c r="K19" s="168">
        <v>1444126.74</v>
      </c>
      <c r="L19" s="168">
        <v>934032.26</v>
      </c>
      <c r="N19" s="168" t="s">
        <v>421</v>
      </c>
      <c r="O19" s="168">
        <v>0</v>
      </c>
      <c r="P19" s="168">
        <v>0</v>
      </c>
      <c r="Q19" s="168">
        <v>0</v>
      </c>
      <c r="R19" s="168">
        <v>0</v>
      </c>
      <c r="T19" s="168" t="s">
        <v>421</v>
      </c>
      <c r="U19" s="168">
        <v>0</v>
      </c>
      <c r="V19" s="168">
        <v>0</v>
      </c>
      <c r="W19" s="168">
        <v>0</v>
      </c>
      <c r="X19" s="168">
        <v>0</v>
      </c>
      <c r="Z19" s="168" t="s">
        <v>421</v>
      </c>
      <c r="AA19" s="168">
        <v>0</v>
      </c>
      <c r="AB19" s="168">
        <v>0</v>
      </c>
      <c r="AC19" s="168">
        <v>0</v>
      </c>
      <c r="AD19" s="168">
        <v>0</v>
      </c>
      <c r="AF19" s="168" t="s">
        <v>421</v>
      </c>
      <c r="AG19" s="168">
        <v>5583808</v>
      </c>
      <c r="AH19" s="168">
        <v>-756402.6800000004</v>
      </c>
      <c r="AI19" s="168">
        <v>3689502.3199999994</v>
      </c>
      <c r="AJ19" s="168">
        <v>1894305.6800000004</v>
      </c>
    </row>
    <row r="20" spans="2:36" x14ac:dyDescent="0.25">
      <c r="B20" s="168" t="s">
        <v>422</v>
      </c>
      <c r="C20" s="168">
        <v>8719078</v>
      </c>
      <c r="D20" s="168">
        <v>1106839</v>
      </c>
      <c r="E20" s="168">
        <v>7034480</v>
      </c>
      <c r="F20" s="168">
        <v>1684598</v>
      </c>
      <c r="H20" s="168" t="s">
        <v>422</v>
      </c>
      <c r="I20" s="168">
        <v>7816898</v>
      </c>
      <c r="J20" s="168">
        <v>916214.29</v>
      </c>
      <c r="K20" s="168">
        <v>2237120.29</v>
      </c>
      <c r="L20" s="168">
        <v>5579777.71</v>
      </c>
      <c r="N20" s="168" t="s">
        <v>422</v>
      </c>
      <c r="O20" s="168">
        <v>24543290</v>
      </c>
      <c r="P20" s="168">
        <v>6161257</v>
      </c>
      <c r="Q20" s="168">
        <v>26631273</v>
      </c>
      <c r="R20" s="168">
        <v>-2087983</v>
      </c>
      <c r="T20" s="168" t="s">
        <v>422</v>
      </c>
      <c r="U20" s="168">
        <v>5000000</v>
      </c>
      <c r="V20" s="168">
        <v>747998</v>
      </c>
      <c r="W20" s="168">
        <v>747998</v>
      </c>
      <c r="X20" s="168">
        <v>4252002</v>
      </c>
      <c r="Z20" s="168" t="s">
        <v>422</v>
      </c>
      <c r="AA20" s="168">
        <v>0</v>
      </c>
      <c r="AB20" s="168">
        <v>0</v>
      </c>
      <c r="AC20" s="168">
        <v>0</v>
      </c>
      <c r="AD20" s="168">
        <v>0</v>
      </c>
      <c r="AF20" s="168" t="s">
        <v>422</v>
      </c>
      <c r="AG20" s="168">
        <v>46079266</v>
      </c>
      <c r="AH20" s="168">
        <v>8932308.2899999991</v>
      </c>
      <c r="AI20" s="168">
        <v>36650871.289999999</v>
      </c>
      <c r="AJ20" s="168">
        <v>9428394.7100000009</v>
      </c>
    </row>
    <row r="21" spans="2:36" x14ac:dyDescent="0.25">
      <c r="B21" s="168" t="s">
        <v>423</v>
      </c>
      <c r="C21" s="168">
        <v>7468291</v>
      </c>
      <c r="D21" s="168">
        <v>-635076</v>
      </c>
      <c r="E21" s="168">
        <v>8389075</v>
      </c>
      <c r="F21" s="168">
        <v>-920784</v>
      </c>
      <c r="H21" s="168" t="s">
        <v>423</v>
      </c>
      <c r="I21" s="168">
        <v>8548243</v>
      </c>
      <c r="J21" s="168">
        <v>-7238922</v>
      </c>
      <c r="K21" s="168">
        <v>1069988</v>
      </c>
      <c r="L21" s="168">
        <v>7478255</v>
      </c>
      <c r="N21" s="168" t="s">
        <v>423</v>
      </c>
      <c r="O21" s="168">
        <v>2294290</v>
      </c>
      <c r="P21" s="168">
        <v>2294290</v>
      </c>
      <c r="Q21" s="168">
        <v>2294290</v>
      </c>
      <c r="R21" s="168">
        <v>0</v>
      </c>
      <c r="T21" s="168" t="s">
        <v>423</v>
      </c>
      <c r="U21" s="168">
        <v>5000000</v>
      </c>
      <c r="V21" s="168">
        <v>1000000</v>
      </c>
      <c r="W21" s="168">
        <v>1000000</v>
      </c>
      <c r="X21" s="168">
        <v>4000000</v>
      </c>
      <c r="Z21" s="168" t="s">
        <v>423</v>
      </c>
      <c r="AA21" s="168">
        <v>0</v>
      </c>
      <c r="AB21" s="168">
        <v>0</v>
      </c>
      <c r="AC21" s="168">
        <v>0</v>
      </c>
      <c r="AD21" s="168">
        <v>0</v>
      </c>
      <c r="AF21" s="168" t="s">
        <v>423</v>
      </c>
      <c r="AG21" s="168">
        <v>23310824</v>
      </c>
      <c r="AH21" s="168">
        <v>-4579708</v>
      </c>
      <c r="AI21" s="168">
        <v>12753353</v>
      </c>
      <c r="AJ21" s="168">
        <v>10557471</v>
      </c>
    </row>
    <row r="22" spans="2:36" x14ac:dyDescent="0.25">
      <c r="B22" s="168" t="s">
        <v>424</v>
      </c>
      <c r="C22" s="168">
        <v>11612524</v>
      </c>
      <c r="D22" s="168">
        <v>7009104</v>
      </c>
      <c r="E22" s="168">
        <v>12002226</v>
      </c>
      <c r="F22" s="168">
        <v>-389702</v>
      </c>
      <c r="H22" s="168" t="s">
        <v>424</v>
      </c>
      <c r="I22" s="168">
        <v>21477243</v>
      </c>
      <c r="J22" s="168">
        <v>1498503.71</v>
      </c>
      <c r="K22" s="168">
        <v>2407779.71</v>
      </c>
      <c r="L22" s="168">
        <v>19069463.289999999</v>
      </c>
      <c r="N22" s="168" t="s">
        <v>424</v>
      </c>
      <c r="O22" s="168">
        <v>0</v>
      </c>
      <c r="P22" s="168">
        <v>0</v>
      </c>
      <c r="Q22" s="168">
        <v>0</v>
      </c>
      <c r="R22" s="168">
        <v>0</v>
      </c>
      <c r="T22" s="168" t="s">
        <v>424</v>
      </c>
      <c r="U22" s="168">
        <v>0</v>
      </c>
      <c r="V22" s="168">
        <v>0</v>
      </c>
      <c r="W22" s="168">
        <v>0</v>
      </c>
      <c r="X22" s="168">
        <v>0</v>
      </c>
      <c r="Z22" s="168" t="s">
        <v>424</v>
      </c>
      <c r="AA22" s="168">
        <v>0</v>
      </c>
      <c r="AB22" s="168">
        <v>360125464.04378802</v>
      </c>
      <c r="AC22" s="168">
        <v>451381296.04378802</v>
      </c>
      <c r="AD22" s="168">
        <v>-451381296.04378802</v>
      </c>
      <c r="AF22" s="168" t="s">
        <v>424</v>
      </c>
      <c r="AG22" s="168">
        <v>33089767</v>
      </c>
      <c r="AH22" s="168">
        <v>368633071.75378799</v>
      </c>
      <c r="AI22" s="168">
        <v>465791301.75378799</v>
      </c>
      <c r="AJ22" s="168">
        <v>-432701534.75378799</v>
      </c>
    </row>
    <row r="23" spans="2:36" x14ac:dyDescent="0.25">
      <c r="B23" s="168" t="s">
        <v>425</v>
      </c>
      <c r="C23" s="168">
        <v>3261753</v>
      </c>
      <c r="D23" s="168">
        <v>-218601</v>
      </c>
      <c r="E23" s="168">
        <v>2283958</v>
      </c>
      <c r="F23" s="168">
        <v>977795</v>
      </c>
      <c r="H23" s="168" t="s">
        <v>425</v>
      </c>
      <c r="I23" s="168">
        <v>1187249</v>
      </c>
      <c r="J23" s="168">
        <v>-3063104</v>
      </c>
      <c r="K23" s="168">
        <v>749827</v>
      </c>
      <c r="L23" s="168">
        <v>437422</v>
      </c>
      <c r="N23" s="168" t="s">
        <v>425</v>
      </c>
      <c r="O23" s="168">
        <v>0</v>
      </c>
      <c r="P23" s="168">
        <v>0</v>
      </c>
      <c r="Q23" s="168">
        <v>0</v>
      </c>
      <c r="R23" s="168">
        <v>0</v>
      </c>
      <c r="T23" s="168" t="s">
        <v>425</v>
      </c>
      <c r="U23" s="168">
        <v>0</v>
      </c>
      <c r="V23" s="168">
        <v>0</v>
      </c>
      <c r="W23" s="168">
        <v>0</v>
      </c>
      <c r="X23" s="168">
        <v>0</v>
      </c>
      <c r="Z23" s="168" t="s">
        <v>425</v>
      </c>
      <c r="AA23" s="168">
        <v>0</v>
      </c>
      <c r="AB23" s="168">
        <v>0</v>
      </c>
      <c r="AC23" s="168">
        <v>0</v>
      </c>
      <c r="AD23" s="168">
        <v>0</v>
      </c>
      <c r="AF23" s="168" t="s">
        <v>425</v>
      </c>
      <c r="AG23" s="168">
        <v>4449002</v>
      </c>
      <c r="AH23" s="168">
        <v>-3281705</v>
      </c>
      <c r="AI23" s="168">
        <v>3033785</v>
      </c>
      <c r="AJ23" s="168">
        <v>1415217</v>
      </c>
    </row>
    <row r="24" spans="2:36" x14ac:dyDescent="0.25">
      <c r="B24" s="168" t="s">
        <v>426</v>
      </c>
      <c r="C24" s="168">
        <v>8345363</v>
      </c>
      <c r="D24" s="168">
        <v>2992112.05</v>
      </c>
      <c r="E24" s="168">
        <v>6549507.0499999998</v>
      </c>
      <c r="F24" s="168">
        <v>1795855.9500000002</v>
      </c>
      <c r="H24" s="168" t="s">
        <v>426</v>
      </c>
      <c r="I24" s="168">
        <v>24942554</v>
      </c>
      <c r="J24" s="168">
        <v>13855522.819999997</v>
      </c>
      <c r="K24" s="168">
        <v>17922789.819999997</v>
      </c>
      <c r="L24" s="168">
        <v>7019764.1800000034</v>
      </c>
      <c r="N24" s="168" t="s">
        <v>426</v>
      </c>
      <c r="O24" s="168">
        <v>0</v>
      </c>
      <c r="P24" s="168">
        <v>0</v>
      </c>
      <c r="Q24" s="168">
        <v>0</v>
      </c>
      <c r="R24" s="168">
        <v>0</v>
      </c>
      <c r="T24" s="168" t="s">
        <v>426</v>
      </c>
      <c r="U24" s="168">
        <v>0</v>
      </c>
      <c r="V24" s="168">
        <v>0</v>
      </c>
      <c r="W24" s="168">
        <v>0</v>
      </c>
      <c r="X24" s="168">
        <v>0</v>
      </c>
      <c r="Z24" s="168" t="s">
        <v>426</v>
      </c>
      <c r="AA24" s="168">
        <v>0</v>
      </c>
      <c r="AB24" s="168">
        <v>0</v>
      </c>
      <c r="AC24" s="168">
        <v>0</v>
      </c>
      <c r="AD24" s="168">
        <v>0</v>
      </c>
      <c r="AF24" s="168" t="s">
        <v>426</v>
      </c>
      <c r="AG24" s="168">
        <v>33287917</v>
      </c>
      <c r="AH24" s="168">
        <v>16847634.869999997</v>
      </c>
      <c r="AI24" s="168">
        <v>24472296.869999997</v>
      </c>
      <c r="AJ24" s="168">
        <v>8815620.1300000027</v>
      </c>
    </row>
    <row r="25" spans="2:36" x14ac:dyDescent="0.25">
      <c r="B25" s="168" t="s">
        <v>427</v>
      </c>
      <c r="C25" s="168">
        <v>12617801</v>
      </c>
      <c r="D25" s="168">
        <v>3289907.4600000009</v>
      </c>
      <c r="E25" s="168">
        <v>10160667.460000001</v>
      </c>
      <c r="F25" s="168">
        <v>2457133.5399999991</v>
      </c>
      <c r="H25" s="168" t="s">
        <v>427</v>
      </c>
      <c r="I25" s="168">
        <v>3203860</v>
      </c>
      <c r="J25" s="168">
        <v>1809989</v>
      </c>
      <c r="K25" s="168">
        <v>2208739</v>
      </c>
      <c r="L25" s="168">
        <v>995121</v>
      </c>
      <c r="N25" s="168" t="s">
        <v>427</v>
      </c>
      <c r="O25" s="168">
        <v>0</v>
      </c>
      <c r="P25" s="168">
        <v>0</v>
      </c>
      <c r="Q25" s="168">
        <v>0</v>
      </c>
      <c r="R25" s="168">
        <v>0</v>
      </c>
      <c r="T25" s="168" t="s">
        <v>427</v>
      </c>
      <c r="U25" s="168">
        <v>0</v>
      </c>
      <c r="V25" s="168">
        <v>0</v>
      </c>
      <c r="W25" s="168">
        <v>0</v>
      </c>
      <c r="X25" s="168">
        <v>0</v>
      </c>
      <c r="Z25" s="168" t="s">
        <v>427</v>
      </c>
      <c r="AA25" s="168">
        <v>0</v>
      </c>
      <c r="AB25" s="168">
        <v>0</v>
      </c>
      <c r="AC25" s="168">
        <v>0</v>
      </c>
      <c r="AD25" s="168">
        <v>0</v>
      </c>
      <c r="AF25" s="168" t="s">
        <v>427</v>
      </c>
      <c r="AG25" s="168">
        <v>15821661</v>
      </c>
      <c r="AH25" s="168">
        <v>5099896.4600000009</v>
      </c>
      <c r="AI25" s="168">
        <v>12369406.460000001</v>
      </c>
      <c r="AJ25" s="168">
        <v>3452254.5399999991</v>
      </c>
    </row>
    <row r="26" spans="2:36" x14ac:dyDescent="0.25">
      <c r="B26" s="166" t="s">
        <v>428</v>
      </c>
      <c r="C26" s="166">
        <v>110273257</v>
      </c>
      <c r="D26" s="166">
        <v>44331374.039999992</v>
      </c>
      <c r="E26" s="166">
        <v>152927317.03999999</v>
      </c>
      <c r="F26" s="166">
        <v>-42654060.039999992</v>
      </c>
      <c r="H26" s="166" t="s">
        <v>428</v>
      </c>
      <c r="I26" s="166">
        <v>158272070</v>
      </c>
      <c r="J26" s="166">
        <v>10484195.200000003</v>
      </c>
      <c r="K26" s="166">
        <v>47133292.200000003</v>
      </c>
      <c r="L26" s="166">
        <v>111138777.8</v>
      </c>
      <c r="N26" s="166" t="s">
        <v>428</v>
      </c>
      <c r="O26" s="166">
        <v>335098573</v>
      </c>
      <c r="P26" s="166">
        <v>95085956</v>
      </c>
      <c r="Q26" s="166">
        <v>342754158</v>
      </c>
      <c r="R26" s="166">
        <v>-7655585</v>
      </c>
      <c r="T26" s="166" t="s">
        <v>428</v>
      </c>
      <c r="U26" s="166">
        <v>0</v>
      </c>
      <c r="V26" s="166">
        <v>703760.65999999992</v>
      </c>
      <c r="W26" s="166">
        <v>703760.65999999992</v>
      </c>
      <c r="X26" s="166">
        <v>-703760.65999999992</v>
      </c>
      <c r="Z26" s="166" t="s">
        <v>428</v>
      </c>
      <c r="AA26" s="166">
        <v>0</v>
      </c>
      <c r="AB26" s="166">
        <v>0</v>
      </c>
      <c r="AC26" s="166">
        <v>0</v>
      </c>
      <c r="AD26" s="166">
        <v>0</v>
      </c>
      <c r="AF26" s="166" t="s">
        <v>428</v>
      </c>
      <c r="AG26" s="166">
        <v>603643900</v>
      </c>
      <c r="AH26" s="166">
        <v>150605285.89999998</v>
      </c>
      <c r="AI26" s="166">
        <v>543518527.89999998</v>
      </c>
      <c r="AJ26" s="166">
        <v>60125372.100000009</v>
      </c>
    </row>
    <row r="27" spans="2:36" x14ac:dyDescent="0.25">
      <c r="B27" s="168" t="s">
        <v>429</v>
      </c>
      <c r="C27" s="168">
        <v>19656758</v>
      </c>
      <c r="D27" s="168">
        <v>7073376.7399999984</v>
      </c>
      <c r="E27" s="168">
        <v>26333838.739999998</v>
      </c>
      <c r="F27" s="168">
        <v>-6677080.7399999984</v>
      </c>
      <c r="H27" s="168" t="s">
        <v>429</v>
      </c>
      <c r="I27" s="168">
        <v>82231770</v>
      </c>
      <c r="J27" s="168">
        <v>6656991.9100000001</v>
      </c>
      <c r="K27" s="168">
        <v>21578129.91</v>
      </c>
      <c r="L27" s="168">
        <v>60653640.090000004</v>
      </c>
      <c r="N27" s="168" t="s">
        <v>429</v>
      </c>
      <c r="O27" s="168">
        <v>335098573</v>
      </c>
      <c r="P27" s="168">
        <v>95085956</v>
      </c>
      <c r="Q27" s="168">
        <v>342754158</v>
      </c>
      <c r="R27" s="168">
        <v>-7655585</v>
      </c>
      <c r="T27" s="168" t="s">
        <v>429</v>
      </c>
      <c r="U27" s="168">
        <v>0</v>
      </c>
      <c r="V27" s="168">
        <v>703760.65999999992</v>
      </c>
      <c r="W27" s="168">
        <v>703760.65999999992</v>
      </c>
      <c r="X27" s="168">
        <v>-703760.65999999992</v>
      </c>
      <c r="Z27" s="168" t="s">
        <v>429</v>
      </c>
      <c r="AA27" s="168">
        <v>0</v>
      </c>
      <c r="AB27" s="168">
        <v>0</v>
      </c>
      <c r="AC27" s="168">
        <v>0</v>
      </c>
      <c r="AD27" s="168">
        <v>0</v>
      </c>
      <c r="AF27" s="168" t="s">
        <v>429</v>
      </c>
      <c r="AG27" s="168">
        <v>436987101</v>
      </c>
      <c r="AH27" s="168">
        <v>109520085.30999999</v>
      </c>
      <c r="AI27" s="168">
        <v>391369887.31000006</v>
      </c>
      <c r="AJ27" s="168">
        <v>45617213.690000013</v>
      </c>
    </row>
    <row r="28" spans="2:36" x14ac:dyDescent="0.25">
      <c r="B28" s="168" t="s">
        <v>430</v>
      </c>
      <c r="C28" s="168">
        <v>90616499</v>
      </c>
      <c r="D28" s="168">
        <v>37257997.299999997</v>
      </c>
      <c r="E28" s="168">
        <v>126593478.3</v>
      </c>
      <c r="F28" s="168">
        <v>-35976979.299999997</v>
      </c>
      <c r="H28" s="168" t="s">
        <v>430</v>
      </c>
      <c r="I28" s="168">
        <v>76040300</v>
      </c>
      <c r="J28" s="168">
        <v>3827203.2899999991</v>
      </c>
      <c r="K28" s="168">
        <v>25555162.289999999</v>
      </c>
      <c r="L28" s="168">
        <v>50485137.710000001</v>
      </c>
      <c r="N28" s="168" t="s">
        <v>430</v>
      </c>
      <c r="O28" s="168">
        <v>0</v>
      </c>
      <c r="P28" s="168">
        <v>0</v>
      </c>
      <c r="Q28" s="168">
        <v>0</v>
      </c>
      <c r="R28" s="168">
        <v>0</v>
      </c>
      <c r="T28" s="168" t="s">
        <v>430</v>
      </c>
      <c r="U28" s="168">
        <v>0</v>
      </c>
      <c r="V28" s="168">
        <v>0</v>
      </c>
      <c r="W28" s="168">
        <v>0</v>
      </c>
      <c r="X28" s="168">
        <v>0</v>
      </c>
      <c r="Z28" s="168" t="s">
        <v>430</v>
      </c>
      <c r="AA28" s="168">
        <v>0</v>
      </c>
      <c r="AB28" s="168">
        <v>0</v>
      </c>
      <c r="AC28" s="168">
        <v>0</v>
      </c>
      <c r="AD28" s="168">
        <v>0</v>
      </c>
      <c r="AF28" s="168" t="s">
        <v>430</v>
      </c>
      <c r="AG28" s="168">
        <v>166656799</v>
      </c>
      <c r="AH28" s="168">
        <v>41085200.589999996</v>
      </c>
      <c r="AI28" s="168">
        <v>152148640.59</v>
      </c>
      <c r="AJ28" s="168">
        <v>14508158.410000004</v>
      </c>
    </row>
    <row r="29" spans="2:36" x14ac:dyDescent="0.25">
      <c r="B29" s="166" t="s">
        <v>431</v>
      </c>
      <c r="C29" s="166">
        <v>58231889</v>
      </c>
      <c r="D29" s="166">
        <v>29231553.800000012</v>
      </c>
      <c r="E29" s="166">
        <v>89380942.800000012</v>
      </c>
      <c r="F29" s="166">
        <v>-31149053.800000012</v>
      </c>
      <c r="H29" s="166" t="s">
        <v>431</v>
      </c>
      <c r="I29" s="166">
        <v>173289712</v>
      </c>
      <c r="J29" s="166">
        <v>23825772.75</v>
      </c>
      <c r="K29" s="166">
        <v>36571904.75</v>
      </c>
      <c r="L29" s="166">
        <v>136717807.25</v>
      </c>
      <c r="N29" s="166" t="s">
        <v>431</v>
      </c>
      <c r="O29" s="166">
        <v>151003341</v>
      </c>
      <c r="P29" s="166">
        <v>32739709</v>
      </c>
      <c r="Q29" s="166">
        <v>137685867</v>
      </c>
      <c r="R29" s="166">
        <v>13317474</v>
      </c>
      <c r="T29" s="166" t="s">
        <v>431</v>
      </c>
      <c r="U29" s="166">
        <v>2000000</v>
      </c>
      <c r="V29" s="166">
        <v>16150</v>
      </c>
      <c r="W29" s="166">
        <v>74650</v>
      </c>
      <c r="X29" s="166">
        <v>1925350</v>
      </c>
      <c r="Z29" s="166" t="s">
        <v>431</v>
      </c>
      <c r="AA29" s="166">
        <v>0</v>
      </c>
      <c r="AB29" s="166">
        <v>0</v>
      </c>
      <c r="AC29" s="166">
        <v>0</v>
      </c>
      <c r="AD29" s="166">
        <v>0</v>
      </c>
      <c r="AF29" s="166" t="s">
        <v>431</v>
      </c>
      <c r="AG29" s="166">
        <v>384524942</v>
      </c>
      <c r="AH29" s="166">
        <v>85813185.550000012</v>
      </c>
      <c r="AI29" s="166">
        <v>263713364.55000001</v>
      </c>
      <c r="AJ29" s="166">
        <v>120811577.44999999</v>
      </c>
    </row>
    <row r="30" spans="2:36" x14ac:dyDescent="0.25">
      <c r="B30" s="168" t="s">
        <v>432</v>
      </c>
      <c r="C30" s="168">
        <v>839750</v>
      </c>
      <c r="D30" s="168">
        <v>262827</v>
      </c>
      <c r="E30" s="168">
        <v>1095486</v>
      </c>
      <c r="F30" s="168">
        <v>-255736</v>
      </c>
      <c r="H30" s="168" t="s">
        <v>432</v>
      </c>
      <c r="I30" s="168">
        <v>7930834</v>
      </c>
      <c r="J30" s="168">
        <v>172417</v>
      </c>
      <c r="K30" s="168">
        <v>595914</v>
      </c>
      <c r="L30" s="168">
        <v>7334920</v>
      </c>
      <c r="N30" s="168" t="s">
        <v>432</v>
      </c>
      <c r="O30" s="168">
        <v>0</v>
      </c>
      <c r="P30" s="168">
        <v>0</v>
      </c>
      <c r="Q30" s="168">
        <v>0</v>
      </c>
      <c r="R30" s="168">
        <v>0</v>
      </c>
      <c r="T30" s="168" t="s">
        <v>432</v>
      </c>
      <c r="U30" s="168">
        <v>2000000</v>
      </c>
      <c r="V30" s="168">
        <v>16150</v>
      </c>
      <c r="W30" s="168">
        <v>74650</v>
      </c>
      <c r="X30" s="168">
        <v>1925350</v>
      </c>
      <c r="Z30" s="168" t="s">
        <v>432</v>
      </c>
      <c r="AA30" s="168">
        <v>0</v>
      </c>
      <c r="AB30" s="168">
        <v>0</v>
      </c>
      <c r="AC30" s="168">
        <v>0</v>
      </c>
      <c r="AD30" s="168">
        <v>0</v>
      </c>
      <c r="AF30" s="168" t="s">
        <v>432</v>
      </c>
      <c r="AG30" s="168">
        <v>10770584</v>
      </c>
      <c r="AH30" s="168">
        <v>451394</v>
      </c>
      <c r="AI30" s="168">
        <v>1766050</v>
      </c>
      <c r="AJ30" s="168">
        <v>9004534</v>
      </c>
    </row>
    <row r="31" spans="2:36" x14ac:dyDescent="0.25">
      <c r="B31" s="168" t="s">
        <v>433</v>
      </c>
      <c r="C31" s="168">
        <v>52235426</v>
      </c>
      <c r="D31" s="168">
        <v>28034676.400000006</v>
      </c>
      <c r="E31" s="168">
        <v>84390648.400000006</v>
      </c>
      <c r="F31" s="168">
        <v>-32155222.400000006</v>
      </c>
      <c r="H31" s="168" t="s">
        <v>433</v>
      </c>
      <c r="I31" s="168">
        <v>154625157</v>
      </c>
      <c r="J31" s="168">
        <v>23311202.160000004</v>
      </c>
      <c r="K31" s="168">
        <v>34628486.160000004</v>
      </c>
      <c r="L31" s="168">
        <v>119996670.84</v>
      </c>
      <c r="N31" s="168" t="s">
        <v>433</v>
      </c>
      <c r="O31" s="168">
        <v>151003341</v>
      </c>
      <c r="P31" s="168">
        <v>32739709</v>
      </c>
      <c r="Q31" s="168">
        <v>137685867</v>
      </c>
      <c r="R31" s="168">
        <v>13317474</v>
      </c>
      <c r="T31" s="168" t="s">
        <v>433</v>
      </c>
      <c r="U31" s="168">
        <v>0</v>
      </c>
      <c r="V31" s="168">
        <v>0</v>
      </c>
      <c r="W31" s="168">
        <v>0</v>
      </c>
      <c r="X31" s="168">
        <v>0</v>
      </c>
      <c r="Z31" s="168" t="s">
        <v>433</v>
      </c>
      <c r="AA31" s="168">
        <v>0</v>
      </c>
      <c r="AB31" s="168">
        <v>0</v>
      </c>
      <c r="AC31" s="168">
        <v>0</v>
      </c>
      <c r="AD31" s="168">
        <v>0</v>
      </c>
      <c r="AF31" s="168" t="s">
        <v>433</v>
      </c>
      <c r="AG31" s="168">
        <v>357863924</v>
      </c>
      <c r="AH31" s="168">
        <v>84085587.560000002</v>
      </c>
      <c r="AI31" s="168">
        <v>256705001.56</v>
      </c>
      <c r="AJ31" s="168">
        <v>101158922.44</v>
      </c>
    </row>
    <row r="32" spans="2:36" x14ac:dyDescent="0.25">
      <c r="B32" s="168" t="s">
        <v>434</v>
      </c>
      <c r="C32" s="168">
        <v>5156713</v>
      </c>
      <c r="D32" s="168">
        <v>934050.39999999991</v>
      </c>
      <c r="E32" s="168">
        <v>3894808.4</v>
      </c>
      <c r="F32" s="168">
        <v>1261904.6000000001</v>
      </c>
      <c r="H32" s="168" t="s">
        <v>434</v>
      </c>
      <c r="I32" s="168">
        <v>10733721</v>
      </c>
      <c r="J32" s="168">
        <v>342153.58999999985</v>
      </c>
      <c r="K32" s="168">
        <v>1347504.5899999999</v>
      </c>
      <c r="L32" s="168">
        <v>9386216.4100000001</v>
      </c>
      <c r="N32" s="168" t="s">
        <v>434</v>
      </c>
      <c r="O32" s="168">
        <v>0</v>
      </c>
      <c r="P32" s="168">
        <v>0</v>
      </c>
      <c r="Q32" s="168">
        <v>0</v>
      </c>
      <c r="R32" s="168">
        <v>0</v>
      </c>
      <c r="T32" s="168" t="s">
        <v>434</v>
      </c>
      <c r="U32" s="168">
        <v>0</v>
      </c>
      <c r="V32" s="168">
        <v>0</v>
      </c>
      <c r="W32" s="168">
        <v>0</v>
      </c>
      <c r="X32" s="168">
        <v>0</v>
      </c>
      <c r="Z32" s="168" t="s">
        <v>434</v>
      </c>
      <c r="AA32" s="168">
        <v>0</v>
      </c>
      <c r="AB32" s="168">
        <v>0</v>
      </c>
      <c r="AC32" s="168">
        <v>0</v>
      </c>
      <c r="AD32" s="168">
        <v>0</v>
      </c>
      <c r="AF32" s="168" t="s">
        <v>434</v>
      </c>
      <c r="AG32" s="168">
        <v>15890434</v>
      </c>
      <c r="AH32" s="168">
        <v>1276203.9899999998</v>
      </c>
      <c r="AI32" s="168">
        <v>5242312.99</v>
      </c>
      <c r="AJ32" s="168">
        <v>10648121.01</v>
      </c>
    </row>
    <row r="33" spans="2:36" x14ac:dyDescent="0.25">
      <c r="B33" s="166" t="s">
        <v>435</v>
      </c>
      <c r="C33" s="166">
        <v>27060517</v>
      </c>
      <c r="D33" s="166">
        <v>7068086.9100000001</v>
      </c>
      <c r="E33" s="166">
        <v>23631392.91</v>
      </c>
      <c r="F33" s="166">
        <v>3429124.09</v>
      </c>
      <c r="H33" s="166" t="s">
        <v>435</v>
      </c>
      <c r="I33" s="166">
        <v>35174569</v>
      </c>
      <c r="J33" s="166">
        <v>4788512.4400000013</v>
      </c>
      <c r="K33" s="166">
        <v>11431076.440000001</v>
      </c>
      <c r="L33" s="166">
        <v>23743492.559999999</v>
      </c>
      <c r="N33" s="166" t="s">
        <v>435</v>
      </c>
      <c r="O33" s="166">
        <v>0</v>
      </c>
      <c r="P33" s="166">
        <v>0</v>
      </c>
      <c r="Q33" s="166">
        <v>0</v>
      </c>
      <c r="R33" s="166">
        <v>0</v>
      </c>
      <c r="T33" s="166" t="s">
        <v>435</v>
      </c>
      <c r="U33" s="166">
        <v>121000000</v>
      </c>
      <c r="V33" s="166">
        <v>52019502.300000012</v>
      </c>
      <c r="W33" s="166">
        <v>157200893.30000001</v>
      </c>
      <c r="X33" s="166">
        <v>-36200893.300000012</v>
      </c>
      <c r="Z33" s="166" t="s">
        <v>435</v>
      </c>
      <c r="AA33" s="166">
        <v>0</v>
      </c>
      <c r="AB33" s="166">
        <v>0</v>
      </c>
      <c r="AC33" s="166">
        <v>1264374</v>
      </c>
      <c r="AD33" s="166">
        <v>-1264374</v>
      </c>
      <c r="AF33" s="166" t="s">
        <v>435</v>
      </c>
      <c r="AG33" s="166">
        <v>183235086</v>
      </c>
      <c r="AH33" s="166">
        <v>63876101.650000006</v>
      </c>
      <c r="AI33" s="166">
        <v>193527736.65000001</v>
      </c>
      <c r="AJ33" s="166">
        <v>-10292650.650000013</v>
      </c>
    </row>
    <row r="34" spans="2:36" x14ac:dyDescent="0.25">
      <c r="B34" s="168" t="s">
        <v>436</v>
      </c>
      <c r="C34" s="168">
        <v>7156610</v>
      </c>
      <c r="D34" s="168">
        <v>1390164</v>
      </c>
      <c r="E34" s="168">
        <v>5340567</v>
      </c>
      <c r="F34" s="168">
        <v>1816043</v>
      </c>
      <c r="H34" s="168" t="s">
        <v>436</v>
      </c>
      <c r="I34" s="168">
        <v>4962791</v>
      </c>
      <c r="J34" s="168">
        <v>539037.57000000007</v>
      </c>
      <c r="K34" s="168">
        <v>1798710.57</v>
      </c>
      <c r="L34" s="168">
        <v>3164080.4299999997</v>
      </c>
      <c r="N34" s="168" t="s">
        <v>436</v>
      </c>
      <c r="O34" s="168">
        <v>0</v>
      </c>
      <c r="P34" s="168">
        <v>0</v>
      </c>
      <c r="Q34" s="168">
        <v>0</v>
      </c>
      <c r="R34" s="168">
        <v>0</v>
      </c>
      <c r="T34" s="168" t="s">
        <v>436</v>
      </c>
      <c r="U34" s="168">
        <v>5000000</v>
      </c>
      <c r="V34" s="168">
        <v>0</v>
      </c>
      <c r="W34" s="168">
        <v>46233</v>
      </c>
      <c r="X34" s="168">
        <v>4953767</v>
      </c>
      <c r="Z34" s="168" t="s">
        <v>436</v>
      </c>
      <c r="AA34" s="168">
        <v>0</v>
      </c>
      <c r="AB34" s="168">
        <v>0</v>
      </c>
      <c r="AC34" s="168">
        <v>0</v>
      </c>
      <c r="AD34" s="168">
        <v>0</v>
      </c>
      <c r="AF34" s="168" t="s">
        <v>436</v>
      </c>
      <c r="AG34" s="168">
        <v>17119401</v>
      </c>
      <c r="AH34" s="168">
        <v>1929201.57</v>
      </c>
      <c r="AI34" s="168">
        <v>7185510.5700000003</v>
      </c>
      <c r="AJ34" s="168">
        <v>9933890.4299999997</v>
      </c>
    </row>
    <row r="35" spans="2:36" x14ac:dyDescent="0.25">
      <c r="B35" s="168" t="s">
        <v>437</v>
      </c>
      <c r="C35" s="168">
        <v>6308141</v>
      </c>
      <c r="D35" s="168">
        <v>708009.77</v>
      </c>
      <c r="E35" s="168">
        <v>2076682.77</v>
      </c>
      <c r="F35" s="168">
        <v>4231458.2300000004</v>
      </c>
      <c r="H35" s="168" t="s">
        <v>437</v>
      </c>
      <c r="I35" s="168">
        <v>10736878</v>
      </c>
      <c r="J35" s="168">
        <v>833764.60000000009</v>
      </c>
      <c r="K35" s="168">
        <v>1282592.6000000001</v>
      </c>
      <c r="L35" s="168">
        <v>9454285.4000000004</v>
      </c>
      <c r="N35" s="168" t="s">
        <v>437</v>
      </c>
      <c r="O35" s="168">
        <v>0</v>
      </c>
      <c r="P35" s="168">
        <v>0</v>
      </c>
      <c r="Q35" s="168">
        <v>0</v>
      </c>
      <c r="R35" s="168">
        <v>0</v>
      </c>
      <c r="T35" s="168" t="s">
        <v>437</v>
      </c>
      <c r="U35" s="168">
        <v>90000000</v>
      </c>
      <c r="V35" s="168">
        <v>51446362.859999999</v>
      </c>
      <c r="W35" s="168">
        <v>125343520.86</v>
      </c>
      <c r="X35" s="168">
        <v>-35343520.859999999</v>
      </c>
      <c r="Z35" s="168" t="s">
        <v>437</v>
      </c>
      <c r="AA35" s="168">
        <v>0</v>
      </c>
      <c r="AB35" s="168">
        <v>0</v>
      </c>
      <c r="AC35" s="168">
        <v>0</v>
      </c>
      <c r="AD35" s="168">
        <v>0</v>
      </c>
      <c r="AF35" s="168" t="s">
        <v>437</v>
      </c>
      <c r="AG35" s="168">
        <v>107045019</v>
      </c>
      <c r="AH35" s="168">
        <v>52988137.230000004</v>
      </c>
      <c r="AI35" s="168">
        <v>128702796.22999999</v>
      </c>
      <c r="AJ35" s="168">
        <v>-21657777.23</v>
      </c>
    </row>
    <row r="36" spans="2:36" x14ac:dyDescent="0.25">
      <c r="B36" s="168" t="s">
        <v>438</v>
      </c>
      <c r="C36" s="168">
        <v>0</v>
      </c>
      <c r="D36" s="168">
        <v>223840</v>
      </c>
      <c r="E36" s="168">
        <v>223840</v>
      </c>
      <c r="F36" s="168">
        <v>-223840</v>
      </c>
      <c r="H36" s="168" t="s">
        <v>438</v>
      </c>
      <c r="I36" s="168">
        <v>4270511</v>
      </c>
      <c r="J36" s="168">
        <v>815678.5400000005</v>
      </c>
      <c r="K36" s="168">
        <v>3648846.5400000005</v>
      </c>
      <c r="L36" s="168">
        <v>621664.4599999995</v>
      </c>
      <c r="N36" s="168" t="s">
        <v>438</v>
      </c>
      <c r="O36" s="168">
        <v>0</v>
      </c>
      <c r="P36" s="168">
        <v>0</v>
      </c>
      <c r="Q36" s="168">
        <v>0</v>
      </c>
      <c r="R36" s="168">
        <v>0</v>
      </c>
      <c r="T36" s="168" t="s">
        <v>438</v>
      </c>
      <c r="U36" s="168">
        <v>0</v>
      </c>
      <c r="V36" s="168">
        <v>0</v>
      </c>
      <c r="W36" s="168">
        <v>0</v>
      </c>
      <c r="X36" s="168">
        <v>0</v>
      </c>
      <c r="Z36" s="168" t="s">
        <v>438</v>
      </c>
      <c r="AA36" s="168">
        <v>0</v>
      </c>
      <c r="AB36" s="168">
        <v>0</v>
      </c>
      <c r="AC36" s="168">
        <v>0</v>
      </c>
      <c r="AD36" s="168">
        <v>0</v>
      </c>
      <c r="AF36" s="168" t="s">
        <v>438</v>
      </c>
      <c r="AG36" s="168">
        <v>4270511</v>
      </c>
      <c r="AH36" s="168">
        <v>1039518.5400000005</v>
      </c>
      <c r="AI36" s="168">
        <v>3872686.5400000005</v>
      </c>
      <c r="AJ36" s="168">
        <v>397824.4599999995</v>
      </c>
    </row>
    <row r="37" spans="2:36" x14ac:dyDescent="0.25">
      <c r="B37" s="168" t="s">
        <v>439</v>
      </c>
      <c r="C37" s="168">
        <v>13595766</v>
      </c>
      <c r="D37" s="168">
        <v>4746073.1400000006</v>
      </c>
      <c r="E37" s="168">
        <v>15990303.140000001</v>
      </c>
      <c r="F37" s="168">
        <v>-2394537.1400000006</v>
      </c>
      <c r="H37" s="168" t="s">
        <v>439</v>
      </c>
      <c r="I37" s="168">
        <v>15204389</v>
      </c>
      <c r="J37" s="168">
        <v>2600031.7300000004</v>
      </c>
      <c r="K37" s="168">
        <v>4700926.7300000004</v>
      </c>
      <c r="L37" s="168">
        <v>10503462.27</v>
      </c>
      <c r="N37" s="168" t="s">
        <v>439</v>
      </c>
      <c r="O37" s="168">
        <v>0</v>
      </c>
      <c r="P37" s="168">
        <v>0</v>
      </c>
      <c r="Q37" s="168">
        <v>0</v>
      </c>
      <c r="R37" s="168">
        <v>0</v>
      </c>
      <c r="T37" s="168" t="s">
        <v>439</v>
      </c>
      <c r="U37" s="168">
        <v>26000000</v>
      </c>
      <c r="V37" s="168">
        <v>573139.44000000134</v>
      </c>
      <c r="W37" s="168">
        <v>31811139.440000001</v>
      </c>
      <c r="X37" s="168">
        <v>-5811139.4400000013</v>
      </c>
      <c r="Z37" s="168" t="s">
        <v>439</v>
      </c>
      <c r="AA37" s="168">
        <v>0</v>
      </c>
      <c r="AB37" s="168">
        <v>0</v>
      </c>
      <c r="AC37" s="168">
        <v>1264374</v>
      </c>
      <c r="AD37" s="168">
        <v>-1264374</v>
      </c>
      <c r="AF37" s="168" t="s">
        <v>439</v>
      </c>
      <c r="AG37" s="168">
        <v>54800155</v>
      </c>
      <c r="AH37" s="168">
        <v>7919244.3100000024</v>
      </c>
      <c r="AI37" s="168">
        <v>53766743.310000002</v>
      </c>
      <c r="AJ37" s="168">
        <v>1033411.6899999976</v>
      </c>
    </row>
    <row r="38" spans="2:36" x14ac:dyDescent="0.25">
      <c r="B38" s="166" t="s">
        <v>440</v>
      </c>
      <c r="C38" s="166">
        <v>67112855</v>
      </c>
      <c r="D38" s="166">
        <v>19363058.030000001</v>
      </c>
      <c r="E38" s="166">
        <v>76091421.030000001</v>
      </c>
      <c r="F38" s="166">
        <v>-8978566.0300000012</v>
      </c>
      <c r="H38" s="166" t="s">
        <v>440</v>
      </c>
      <c r="I38" s="166">
        <v>57010879</v>
      </c>
      <c r="J38" s="166">
        <v>9864371.3800000027</v>
      </c>
      <c r="K38" s="166">
        <v>25381151.380000003</v>
      </c>
      <c r="L38" s="166">
        <v>31629727.619999997</v>
      </c>
      <c r="N38" s="166" t="s">
        <v>440</v>
      </c>
      <c r="O38" s="166">
        <v>210058380</v>
      </c>
      <c r="P38" s="166">
        <v>55599354</v>
      </c>
      <c r="Q38" s="166">
        <v>221994679</v>
      </c>
      <c r="R38" s="166">
        <v>-11936299</v>
      </c>
      <c r="T38" s="166" t="s">
        <v>440</v>
      </c>
      <c r="U38" s="166">
        <v>7400000</v>
      </c>
      <c r="V38" s="166">
        <v>8500</v>
      </c>
      <c r="W38" s="166">
        <v>31780</v>
      </c>
      <c r="X38" s="166">
        <v>7368220</v>
      </c>
      <c r="Z38" s="166" t="s">
        <v>440</v>
      </c>
      <c r="AA38" s="166">
        <v>0</v>
      </c>
      <c r="AB38" s="166">
        <v>0</v>
      </c>
      <c r="AC38" s="166">
        <v>0</v>
      </c>
      <c r="AD38" s="166">
        <v>0</v>
      </c>
      <c r="AF38" s="166" t="s">
        <v>440</v>
      </c>
      <c r="AG38" s="166">
        <v>341582114</v>
      </c>
      <c r="AH38" s="166">
        <v>84835283.409999996</v>
      </c>
      <c r="AI38" s="166">
        <v>323499031.40999997</v>
      </c>
      <c r="AJ38" s="166">
        <v>18083082.589999996</v>
      </c>
    </row>
    <row r="39" spans="2:36" x14ac:dyDescent="0.25">
      <c r="B39" s="168" t="s">
        <v>441</v>
      </c>
      <c r="C39" s="168">
        <v>1700723</v>
      </c>
      <c r="D39" s="168">
        <v>0</v>
      </c>
      <c r="E39" s="168">
        <v>1700723</v>
      </c>
      <c r="F39" s="168">
        <v>0</v>
      </c>
      <c r="H39" s="168" t="s">
        <v>441</v>
      </c>
      <c r="I39" s="168">
        <v>519609</v>
      </c>
      <c r="J39" s="168">
        <v>0</v>
      </c>
      <c r="K39" s="168">
        <v>0</v>
      </c>
      <c r="L39" s="168">
        <v>519609</v>
      </c>
      <c r="N39" s="168" t="s">
        <v>441</v>
      </c>
      <c r="O39" s="168">
        <v>0</v>
      </c>
      <c r="P39" s="168">
        <v>0</v>
      </c>
      <c r="Q39" s="168">
        <v>0</v>
      </c>
      <c r="R39" s="168">
        <v>0</v>
      </c>
      <c r="T39" s="168" t="s">
        <v>441</v>
      </c>
      <c r="U39" s="168">
        <v>0</v>
      </c>
      <c r="V39" s="168">
        <v>0</v>
      </c>
      <c r="W39" s="168">
        <v>0</v>
      </c>
      <c r="X39" s="168">
        <v>0</v>
      </c>
      <c r="Z39" s="168" t="s">
        <v>441</v>
      </c>
      <c r="AA39" s="168">
        <v>0</v>
      </c>
      <c r="AB39" s="168">
        <v>0</v>
      </c>
      <c r="AC39" s="168">
        <v>0</v>
      </c>
      <c r="AD39" s="168">
        <v>0</v>
      </c>
      <c r="AF39" s="168" t="s">
        <v>441</v>
      </c>
      <c r="AG39" s="168">
        <v>2220332</v>
      </c>
      <c r="AH39" s="168">
        <v>0</v>
      </c>
      <c r="AI39" s="168">
        <v>1700723</v>
      </c>
      <c r="AJ39" s="168">
        <v>519609</v>
      </c>
    </row>
    <row r="40" spans="2:36" x14ac:dyDescent="0.25">
      <c r="B40" s="168" t="s">
        <v>442</v>
      </c>
      <c r="C40" s="168">
        <v>19260428</v>
      </c>
      <c r="D40" s="168">
        <v>5100317.120000001</v>
      </c>
      <c r="E40" s="168">
        <v>16491175.120000001</v>
      </c>
      <c r="F40" s="168">
        <v>2769252.879999999</v>
      </c>
      <c r="H40" s="168" t="s">
        <v>442</v>
      </c>
      <c r="I40" s="168">
        <v>21839171</v>
      </c>
      <c r="J40" s="168">
        <v>4359117.4699999988</v>
      </c>
      <c r="K40" s="168">
        <v>11329330.469999999</v>
      </c>
      <c r="L40" s="168">
        <v>10509840.530000001</v>
      </c>
      <c r="N40" s="168" t="s">
        <v>442</v>
      </c>
      <c r="O40" s="168">
        <v>36310750</v>
      </c>
      <c r="P40" s="168">
        <v>4865350</v>
      </c>
      <c r="Q40" s="168">
        <v>12876627</v>
      </c>
      <c r="R40" s="168">
        <v>23434123</v>
      </c>
      <c r="T40" s="168" t="s">
        <v>442</v>
      </c>
      <c r="U40" s="168">
        <v>0</v>
      </c>
      <c r="V40" s="168">
        <v>0</v>
      </c>
      <c r="W40" s="168">
        <v>0</v>
      </c>
      <c r="X40" s="168">
        <v>0</v>
      </c>
      <c r="Z40" s="168" t="s">
        <v>442</v>
      </c>
      <c r="AA40" s="168">
        <v>0</v>
      </c>
      <c r="AB40" s="168">
        <v>0</v>
      </c>
      <c r="AC40" s="168">
        <v>0</v>
      </c>
      <c r="AD40" s="168">
        <v>0</v>
      </c>
      <c r="AF40" s="168" t="s">
        <v>442</v>
      </c>
      <c r="AG40" s="168">
        <v>77410349</v>
      </c>
      <c r="AH40" s="168">
        <v>14324784.59</v>
      </c>
      <c r="AI40" s="168">
        <v>40697132.590000004</v>
      </c>
      <c r="AJ40" s="168">
        <v>36713216.409999996</v>
      </c>
    </row>
    <row r="41" spans="2:36" x14ac:dyDescent="0.25">
      <c r="B41" s="168" t="s">
        <v>443</v>
      </c>
      <c r="C41" s="168">
        <v>3349730</v>
      </c>
      <c r="D41" s="168">
        <v>800766.46999999974</v>
      </c>
      <c r="E41" s="168">
        <v>2187341.4699999997</v>
      </c>
      <c r="F41" s="168">
        <v>1162388.5300000003</v>
      </c>
      <c r="H41" s="168" t="s">
        <v>443</v>
      </c>
      <c r="I41" s="168">
        <v>4755369</v>
      </c>
      <c r="J41" s="168">
        <v>2520427.2400000002</v>
      </c>
      <c r="K41" s="168">
        <v>3209465.24</v>
      </c>
      <c r="L41" s="168">
        <v>1545903.7599999998</v>
      </c>
      <c r="N41" s="168" t="s">
        <v>443</v>
      </c>
      <c r="O41" s="168">
        <v>0</v>
      </c>
      <c r="P41" s="168">
        <v>0</v>
      </c>
      <c r="Q41" s="168">
        <v>0</v>
      </c>
      <c r="R41" s="168">
        <v>0</v>
      </c>
      <c r="T41" s="168" t="s">
        <v>443</v>
      </c>
      <c r="U41" s="168">
        <v>7400000</v>
      </c>
      <c r="V41" s="168">
        <v>8500</v>
      </c>
      <c r="W41" s="168">
        <v>31780</v>
      </c>
      <c r="X41" s="168">
        <v>7368220</v>
      </c>
      <c r="Z41" s="168" t="s">
        <v>443</v>
      </c>
      <c r="AA41" s="168">
        <v>0</v>
      </c>
      <c r="AB41" s="168">
        <v>0</v>
      </c>
      <c r="AC41" s="168">
        <v>0</v>
      </c>
      <c r="AD41" s="168">
        <v>0</v>
      </c>
      <c r="AF41" s="168" t="s">
        <v>443</v>
      </c>
      <c r="AG41" s="168">
        <v>15505099</v>
      </c>
      <c r="AH41" s="168">
        <v>3329693.71</v>
      </c>
      <c r="AI41" s="168">
        <v>5428586.71</v>
      </c>
      <c r="AJ41" s="168">
        <v>10076512.289999999</v>
      </c>
    </row>
    <row r="42" spans="2:36" x14ac:dyDescent="0.25">
      <c r="B42" s="168" t="s">
        <v>444</v>
      </c>
      <c r="C42" s="168">
        <v>819639</v>
      </c>
      <c r="D42" s="168">
        <v>-295897</v>
      </c>
      <c r="E42" s="168">
        <v>1235465</v>
      </c>
      <c r="F42" s="168">
        <v>-415826</v>
      </c>
      <c r="H42" s="168" t="s">
        <v>444</v>
      </c>
      <c r="I42" s="168">
        <v>1176476</v>
      </c>
      <c r="J42" s="168">
        <v>16451</v>
      </c>
      <c r="K42" s="168">
        <v>567246</v>
      </c>
      <c r="L42" s="168">
        <v>609230</v>
      </c>
      <c r="N42" s="168" t="s">
        <v>444</v>
      </c>
      <c r="O42" s="168">
        <v>0</v>
      </c>
      <c r="P42" s="168">
        <v>0</v>
      </c>
      <c r="Q42" s="168">
        <v>0</v>
      </c>
      <c r="R42" s="168">
        <v>0</v>
      </c>
      <c r="T42" s="168" t="s">
        <v>444</v>
      </c>
      <c r="U42" s="168">
        <v>0</v>
      </c>
      <c r="V42" s="168">
        <v>0</v>
      </c>
      <c r="W42" s="168">
        <v>0</v>
      </c>
      <c r="X42" s="168">
        <v>0</v>
      </c>
      <c r="Z42" s="168" t="s">
        <v>444</v>
      </c>
      <c r="AA42" s="168">
        <v>0</v>
      </c>
      <c r="AB42" s="168">
        <v>0</v>
      </c>
      <c r="AC42" s="168">
        <v>0</v>
      </c>
      <c r="AD42" s="168">
        <v>0</v>
      </c>
      <c r="AF42" s="168" t="s">
        <v>444</v>
      </c>
      <c r="AG42" s="168">
        <v>1996115</v>
      </c>
      <c r="AH42" s="168">
        <v>-279446</v>
      </c>
      <c r="AI42" s="168">
        <v>1802711</v>
      </c>
      <c r="AJ42" s="168">
        <v>193404</v>
      </c>
    </row>
    <row r="43" spans="2:36" x14ac:dyDescent="0.25">
      <c r="B43" s="168" t="s">
        <v>445</v>
      </c>
      <c r="C43" s="168">
        <v>5502013</v>
      </c>
      <c r="D43" s="168">
        <v>2056195</v>
      </c>
      <c r="E43" s="168">
        <v>5172308</v>
      </c>
      <c r="F43" s="168">
        <v>329705</v>
      </c>
      <c r="H43" s="168" t="s">
        <v>445</v>
      </c>
      <c r="I43" s="168">
        <v>14148990</v>
      </c>
      <c r="J43" s="168">
        <v>544112</v>
      </c>
      <c r="K43" s="168">
        <v>2915847</v>
      </c>
      <c r="L43" s="168">
        <v>11233143</v>
      </c>
      <c r="N43" s="168" t="s">
        <v>445</v>
      </c>
      <c r="O43" s="168">
        <v>6710500</v>
      </c>
      <c r="P43" s="168">
        <v>1307477</v>
      </c>
      <c r="Q43" s="168">
        <v>4689395</v>
      </c>
      <c r="R43" s="168">
        <v>2021105</v>
      </c>
      <c r="T43" s="168" t="s">
        <v>445</v>
      </c>
      <c r="U43" s="168">
        <v>0</v>
      </c>
      <c r="V43" s="168">
        <v>0</v>
      </c>
      <c r="W43" s="168">
        <v>0</v>
      </c>
      <c r="X43" s="168">
        <v>0</v>
      </c>
      <c r="Z43" s="168" t="s">
        <v>445</v>
      </c>
      <c r="AA43" s="168">
        <v>0</v>
      </c>
      <c r="AB43" s="168">
        <v>0</v>
      </c>
      <c r="AC43" s="168">
        <v>0</v>
      </c>
      <c r="AD43" s="168">
        <v>0</v>
      </c>
      <c r="AF43" s="168" t="s">
        <v>445</v>
      </c>
      <c r="AG43" s="168">
        <v>26361503</v>
      </c>
      <c r="AH43" s="168">
        <v>3907784</v>
      </c>
      <c r="AI43" s="168">
        <v>12777550</v>
      </c>
      <c r="AJ43" s="168">
        <v>13583953</v>
      </c>
    </row>
    <row r="44" spans="2:36" x14ac:dyDescent="0.25">
      <c r="B44" s="168" t="s">
        <v>446</v>
      </c>
      <c r="C44" s="168">
        <v>4576371</v>
      </c>
      <c r="D44" s="168">
        <v>-10073447.15</v>
      </c>
      <c r="E44" s="168">
        <v>4542234.8499999996</v>
      </c>
      <c r="F44" s="168">
        <v>34136.150000000373</v>
      </c>
      <c r="H44" s="168" t="s">
        <v>446</v>
      </c>
      <c r="I44" s="168">
        <v>4224904</v>
      </c>
      <c r="J44" s="168">
        <v>247722.04000000004</v>
      </c>
      <c r="K44" s="168">
        <v>1974457.04</v>
      </c>
      <c r="L44" s="168">
        <v>2250446.96</v>
      </c>
      <c r="N44" s="168" t="s">
        <v>446</v>
      </c>
      <c r="O44" s="168">
        <v>0</v>
      </c>
      <c r="P44" s="168">
        <v>0</v>
      </c>
      <c r="Q44" s="168">
        <v>0</v>
      </c>
      <c r="R44" s="168">
        <v>0</v>
      </c>
      <c r="T44" s="168" t="s">
        <v>446</v>
      </c>
      <c r="U44" s="168">
        <v>0</v>
      </c>
      <c r="V44" s="168">
        <v>0</v>
      </c>
      <c r="W44" s="168">
        <v>0</v>
      </c>
      <c r="X44" s="168">
        <v>0</v>
      </c>
      <c r="Z44" s="168" t="s">
        <v>446</v>
      </c>
      <c r="AA44" s="168">
        <v>0</v>
      </c>
      <c r="AB44" s="168">
        <v>0</v>
      </c>
      <c r="AC44" s="168">
        <v>0</v>
      </c>
      <c r="AD44" s="168">
        <v>0</v>
      </c>
      <c r="AF44" s="168" t="s">
        <v>446</v>
      </c>
      <c r="AG44" s="168">
        <v>8801275</v>
      </c>
      <c r="AH44" s="168">
        <v>-9825725.1099999994</v>
      </c>
      <c r="AI44" s="168">
        <v>6516691.8899999997</v>
      </c>
      <c r="AJ44" s="168">
        <v>2284583.1100000003</v>
      </c>
    </row>
    <row r="45" spans="2:36" x14ac:dyDescent="0.25">
      <c r="B45" s="168" t="s">
        <v>447</v>
      </c>
      <c r="C45" s="168">
        <v>31903951</v>
      </c>
      <c r="D45" s="168">
        <v>21775123.590000004</v>
      </c>
      <c r="E45" s="168">
        <v>44762173.590000004</v>
      </c>
      <c r="F45" s="168">
        <v>-12858222.590000004</v>
      </c>
      <c r="H45" s="168" t="s">
        <v>447</v>
      </c>
      <c r="I45" s="168">
        <v>10346360</v>
      </c>
      <c r="J45" s="168">
        <v>2176541.6300000008</v>
      </c>
      <c r="K45" s="168">
        <v>5384805.6300000008</v>
      </c>
      <c r="L45" s="168">
        <v>4961554.3699999992</v>
      </c>
      <c r="N45" s="168" t="s">
        <v>447</v>
      </c>
      <c r="O45" s="168">
        <v>167037130</v>
      </c>
      <c r="P45" s="168">
        <v>49426527</v>
      </c>
      <c r="Q45" s="168">
        <v>204428657</v>
      </c>
      <c r="R45" s="168">
        <v>-37391527</v>
      </c>
      <c r="T45" s="168" t="s">
        <v>447</v>
      </c>
      <c r="U45" s="168">
        <v>0</v>
      </c>
      <c r="V45" s="168">
        <v>0</v>
      </c>
      <c r="W45" s="168">
        <v>0</v>
      </c>
      <c r="X45" s="168">
        <v>0</v>
      </c>
      <c r="Z45" s="168" t="s">
        <v>447</v>
      </c>
      <c r="AA45" s="168">
        <v>0</v>
      </c>
      <c r="AB45" s="168">
        <v>0</v>
      </c>
      <c r="AC45" s="168">
        <v>0</v>
      </c>
      <c r="AD45" s="168">
        <v>0</v>
      </c>
      <c r="AF45" s="168" t="s">
        <v>447</v>
      </c>
      <c r="AG45" s="168">
        <v>209287441</v>
      </c>
      <c r="AH45" s="168">
        <v>73378192.219999999</v>
      </c>
      <c r="AI45" s="168">
        <v>254575636.22</v>
      </c>
      <c r="AJ45" s="168">
        <v>-45288195.220000006</v>
      </c>
    </row>
    <row r="46" spans="2:36" x14ac:dyDescent="0.25">
      <c r="B46" s="166" t="s">
        <v>448</v>
      </c>
      <c r="C46" s="166">
        <v>398254998</v>
      </c>
      <c r="D46" s="166">
        <v>111491654.37000006</v>
      </c>
      <c r="E46" s="166">
        <v>396948124.37000006</v>
      </c>
      <c r="F46" s="166">
        <v>1306873.6299999356</v>
      </c>
      <c r="H46" s="166" t="s">
        <v>448</v>
      </c>
      <c r="I46" s="166">
        <v>415953428</v>
      </c>
      <c r="J46" s="166">
        <v>266842086.25999999</v>
      </c>
      <c r="K46" s="166">
        <v>831818432.25999999</v>
      </c>
      <c r="L46" s="166">
        <v>-415865004.25999999</v>
      </c>
      <c r="N46" s="166" t="s">
        <v>448</v>
      </c>
      <c r="O46" s="166">
        <v>580128</v>
      </c>
      <c r="P46" s="166">
        <v>122115</v>
      </c>
      <c r="Q46" s="166">
        <v>605575</v>
      </c>
      <c r="R46" s="166">
        <v>-25447</v>
      </c>
      <c r="T46" s="166" t="s">
        <v>448</v>
      </c>
      <c r="U46" s="166">
        <v>53666375</v>
      </c>
      <c r="V46" s="166">
        <v>4869463.6300000027</v>
      </c>
      <c r="W46" s="166">
        <v>16840021.630000003</v>
      </c>
      <c r="X46" s="166">
        <v>36826353.369999997</v>
      </c>
      <c r="Z46" s="166" t="s">
        <v>448</v>
      </c>
      <c r="AA46" s="166">
        <v>7760000</v>
      </c>
      <c r="AB46" s="166">
        <v>5054410.9399999976</v>
      </c>
      <c r="AC46" s="166">
        <v>28877842.939999998</v>
      </c>
      <c r="AD46" s="166">
        <v>-21117842.939999998</v>
      </c>
      <c r="AF46" s="166" t="s">
        <v>448</v>
      </c>
      <c r="AG46" s="166">
        <v>876214929</v>
      </c>
      <c r="AH46" s="166">
        <v>388379730.20000005</v>
      </c>
      <c r="AI46" s="166">
        <v>1275089996.2</v>
      </c>
      <c r="AJ46" s="166">
        <v>-398875067.20000005</v>
      </c>
    </row>
    <row r="47" spans="2:36" x14ac:dyDescent="0.25">
      <c r="B47" s="168" t="s">
        <v>449</v>
      </c>
      <c r="C47" s="168">
        <v>37336147</v>
      </c>
      <c r="D47" s="168">
        <v>14080405.339999996</v>
      </c>
      <c r="E47" s="168">
        <v>37413935.339999996</v>
      </c>
      <c r="F47" s="168">
        <v>-77788.339999996126</v>
      </c>
      <c r="H47" s="168" t="s">
        <v>449</v>
      </c>
      <c r="I47" s="168">
        <v>61924567</v>
      </c>
      <c r="J47" s="168">
        <v>78754386.099999994</v>
      </c>
      <c r="K47" s="168">
        <v>110714193.09999999</v>
      </c>
      <c r="L47" s="168">
        <v>-48789626.099999994</v>
      </c>
      <c r="N47" s="168" t="s">
        <v>449</v>
      </c>
      <c r="O47" s="168">
        <v>0</v>
      </c>
      <c r="P47" s="168">
        <v>0</v>
      </c>
      <c r="Q47" s="168">
        <v>0</v>
      </c>
      <c r="R47" s="168">
        <v>0</v>
      </c>
      <c r="T47" s="168" t="s">
        <v>449</v>
      </c>
      <c r="U47" s="168">
        <v>0</v>
      </c>
      <c r="V47" s="168">
        <v>0</v>
      </c>
      <c r="W47" s="168">
        <v>0</v>
      </c>
      <c r="X47" s="168">
        <v>0</v>
      </c>
      <c r="Z47" s="168" t="s">
        <v>449</v>
      </c>
      <c r="AA47" s="168">
        <v>0</v>
      </c>
      <c r="AB47" s="168">
        <v>0</v>
      </c>
      <c r="AC47" s="168">
        <v>0</v>
      </c>
      <c r="AD47" s="168">
        <v>0</v>
      </c>
      <c r="AF47" s="168" t="s">
        <v>449</v>
      </c>
      <c r="AG47" s="168">
        <v>99260714</v>
      </c>
      <c r="AH47" s="168">
        <v>92834791.439999998</v>
      </c>
      <c r="AI47" s="168">
        <v>148128128.44</v>
      </c>
      <c r="AJ47" s="168">
        <v>-48867414.43999999</v>
      </c>
    </row>
    <row r="48" spans="2:36" x14ac:dyDescent="0.25">
      <c r="B48" s="168" t="s">
        <v>450</v>
      </c>
      <c r="C48" s="168">
        <v>1670591</v>
      </c>
      <c r="D48" s="168">
        <v>399454.41999999993</v>
      </c>
      <c r="E48" s="168">
        <v>1254696.42</v>
      </c>
      <c r="F48" s="168">
        <v>415894.58000000007</v>
      </c>
      <c r="H48" s="168" t="s">
        <v>450</v>
      </c>
      <c r="I48" s="168">
        <v>1748919</v>
      </c>
      <c r="J48" s="168">
        <v>371999.85999999987</v>
      </c>
      <c r="K48" s="168">
        <v>1134699.8599999999</v>
      </c>
      <c r="L48" s="168">
        <v>614219.14000000013</v>
      </c>
      <c r="N48" s="168" t="s">
        <v>450</v>
      </c>
      <c r="O48" s="168">
        <v>0</v>
      </c>
      <c r="P48" s="168">
        <v>0</v>
      </c>
      <c r="Q48" s="168">
        <v>0</v>
      </c>
      <c r="R48" s="168">
        <v>0</v>
      </c>
      <c r="T48" s="168" t="s">
        <v>450</v>
      </c>
      <c r="U48" s="168">
        <v>0</v>
      </c>
      <c r="V48" s="168">
        <v>0</v>
      </c>
      <c r="W48" s="168">
        <v>0</v>
      </c>
      <c r="X48" s="168">
        <v>0</v>
      </c>
      <c r="Z48" s="168" t="s">
        <v>450</v>
      </c>
      <c r="AA48" s="168">
        <v>0</v>
      </c>
      <c r="AB48" s="168">
        <v>0</v>
      </c>
      <c r="AC48" s="168">
        <v>0</v>
      </c>
      <c r="AD48" s="168">
        <v>0</v>
      </c>
      <c r="AF48" s="168" t="s">
        <v>450</v>
      </c>
      <c r="AG48" s="168">
        <v>3419510</v>
      </c>
      <c r="AH48" s="168">
        <v>771454.2799999998</v>
      </c>
      <c r="AI48" s="168">
        <v>2389396.2799999998</v>
      </c>
      <c r="AJ48" s="168">
        <v>1030113.7200000002</v>
      </c>
    </row>
    <row r="49" spans="2:36" x14ac:dyDescent="0.25">
      <c r="B49" s="168" t="s">
        <v>451</v>
      </c>
      <c r="C49" s="168">
        <v>14734896</v>
      </c>
      <c r="D49" s="168">
        <v>-6641413.7300000023</v>
      </c>
      <c r="E49" s="168">
        <v>14534292.269999998</v>
      </c>
      <c r="F49" s="168">
        <v>200603.73000000231</v>
      </c>
      <c r="H49" s="168" t="s">
        <v>451</v>
      </c>
      <c r="I49" s="168">
        <v>14408459</v>
      </c>
      <c r="J49" s="168">
        <v>1224212.3900000006</v>
      </c>
      <c r="K49" s="168">
        <v>18402326.390000001</v>
      </c>
      <c r="L49" s="168">
        <v>-3993867.3900000006</v>
      </c>
      <c r="N49" s="168" t="s">
        <v>451</v>
      </c>
      <c r="O49" s="168">
        <v>0</v>
      </c>
      <c r="P49" s="168">
        <v>0</v>
      </c>
      <c r="Q49" s="168">
        <v>0</v>
      </c>
      <c r="R49" s="168">
        <v>0</v>
      </c>
      <c r="T49" s="168" t="s">
        <v>451</v>
      </c>
      <c r="U49" s="168">
        <v>0</v>
      </c>
      <c r="V49" s="168">
        <v>0</v>
      </c>
      <c r="W49" s="168">
        <v>0</v>
      </c>
      <c r="X49" s="168">
        <v>0</v>
      </c>
      <c r="Z49" s="168" t="s">
        <v>451</v>
      </c>
      <c r="AA49" s="168">
        <v>0</v>
      </c>
      <c r="AB49" s="168">
        <v>0</v>
      </c>
      <c r="AC49" s="168">
        <v>0</v>
      </c>
      <c r="AD49" s="168">
        <v>0</v>
      </c>
      <c r="AF49" s="168" t="s">
        <v>451</v>
      </c>
      <c r="AG49" s="168">
        <v>29143355</v>
      </c>
      <c r="AH49" s="168">
        <v>-5417201.3400000017</v>
      </c>
      <c r="AI49" s="168">
        <v>32936618.659999996</v>
      </c>
      <c r="AJ49" s="168">
        <v>-3793263.6599999983</v>
      </c>
    </row>
    <row r="50" spans="2:36" x14ac:dyDescent="0.25">
      <c r="B50" s="168" t="s">
        <v>452</v>
      </c>
      <c r="C50" s="168">
        <v>1328898</v>
      </c>
      <c r="D50" s="168">
        <v>379822</v>
      </c>
      <c r="E50" s="168">
        <v>1060039</v>
      </c>
      <c r="F50" s="168">
        <v>268859</v>
      </c>
      <c r="H50" s="168" t="s">
        <v>452</v>
      </c>
      <c r="I50" s="168">
        <v>822614</v>
      </c>
      <c r="J50" s="168">
        <v>372658</v>
      </c>
      <c r="K50" s="168">
        <v>747845</v>
      </c>
      <c r="L50" s="168">
        <v>74769</v>
      </c>
      <c r="N50" s="168" t="s">
        <v>452</v>
      </c>
      <c r="O50" s="168">
        <v>580128</v>
      </c>
      <c r="P50" s="168">
        <v>122115</v>
      </c>
      <c r="Q50" s="168">
        <v>605575</v>
      </c>
      <c r="R50" s="168">
        <v>-25447</v>
      </c>
      <c r="T50" s="168" t="s">
        <v>452</v>
      </c>
      <c r="U50" s="168">
        <v>0</v>
      </c>
      <c r="V50" s="168">
        <v>0</v>
      </c>
      <c r="W50" s="168">
        <v>0</v>
      </c>
      <c r="X50" s="168">
        <v>0</v>
      </c>
      <c r="Z50" s="168" t="s">
        <v>452</v>
      </c>
      <c r="AA50" s="168">
        <v>0</v>
      </c>
      <c r="AB50" s="168">
        <v>0</v>
      </c>
      <c r="AC50" s="168">
        <v>0</v>
      </c>
      <c r="AD50" s="168">
        <v>0</v>
      </c>
      <c r="AF50" s="168" t="s">
        <v>452</v>
      </c>
      <c r="AG50" s="168">
        <v>2731640</v>
      </c>
      <c r="AH50" s="168">
        <v>874595</v>
      </c>
      <c r="AI50" s="168">
        <v>2413459</v>
      </c>
      <c r="AJ50" s="168">
        <v>318181</v>
      </c>
    </row>
    <row r="51" spans="2:36" x14ac:dyDescent="0.25">
      <c r="B51" s="168" t="s">
        <v>453</v>
      </c>
      <c r="C51" s="168">
        <v>123105235</v>
      </c>
      <c r="D51" s="168">
        <v>43890431.960000008</v>
      </c>
      <c r="E51" s="168">
        <v>140600238.96000001</v>
      </c>
      <c r="F51" s="168">
        <v>-17495003.960000008</v>
      </c>
      <c r="H51" s="168" t="s">
        <v>453</v>
      </c>
      <c r="I51" s="168">
        <v>65874510</v>
      </c>
      <c r="J51" s="168">
        <v>5984690.2900000066</v>
      </c>
      <c r="K51" s="168">
        <v>63970935.290000007</v>
      </c>
      <c r="L51" s="168">
        <v>1903574.7099999934</v>
      </c>
      <c r="N51" s="168" t="s">
        <v>453</v>
      </c>
      <c r="O51" s="168">
        <v>0</v>
      </c>
      <c r="P51" s="168">
        <v>0</v>
      </c>
      <c r="Q51" s="168">
        <v>0</v>
      </c>
      <c r="R51" s="168">
        <v>0</v>
      </c>
      <c r="T51" s="168" t="s">
        <v>453</v>
      </c>
      <c r="U51" s="168">
        <v>3000000</v>
      </c>
      <c r="V51" s="168">
        <v>1098253</v>
      </c>
      <c r="W51" s="168">
        <v>1783600</v>
      </c>
      <c r="X51" s="168">
        <v>1216400</v>
      </c>
      <c r="Z51" s="168" t="s">
        <v>453</v>
      </c>
      <c r="AA51" s="168">
        <v>0</v>
      </c>
      <c r="AB51" s="168">
        <v>0</v>
      </c>
      <c r="AC51" s="168">
        <v>0</v>
      </c>
      <c r="AD51" s="168">
        <v>0</v>
      </c>
      <c r="AF51" s="168" t="s">
        <v>453</v>
      </c>
      <c r="AG51" s="168">
        <v>191979745</v>
      </c>
      <c r="AH51" s="168">
        <v>50973375.250000015</v>
      </c>
      <c r="AI51" s="168">
        <v>206354774.25</v>
      </c>
      <c r="AJ51" s="168">
        <v>-14375029.250000015</v>
      </c>
    </row>
    <row r="52" spans="2:36" x14ac:dyDescent="0.25">
      <c r="B52" s="168" t="s">
        <v>454</v>
      </c>
      <c r="C52" s="168">
        <v>4113882</v>
      </c>
      <c r="D52" s="168">
        <v>1516755</v>
      </c>
      <c r="E52" s="168">
        <v>4425427</v>
      </c>
      <c r="F52" s="168">
        <v>-311545</v>
      </c>
      <c r="H52" s="168" t="s">
        <v>454</v>
      </c>
      <c r="I52" s="168">
        <v>1068682</v>
      </c>
      <c r="J52" s="168">
        <v>719086</v>
      </c>
      <c r="K52" s="168">
        <v>719086</v>
      </c>
      <c r="L52" s="168">
        <v>349596</v>
      </c>
      <c r="N52" s="168" t="s">
        <v>454</v>
      </c>
      <c r="O52" s="168">
        <v>0</v>
      </c>
      <c r="P52" s="168">
        <v>0</v>
      </c>
      <c r="Q52" s="168">
        <v>0</v>
      </c>
      <c r="R52" s="168">
        <v>0</v>
      </c>
      <c r="T52" s="168" t="s">
        <v>454</v>
      </c>
      <c r="U52" s="168">
        <v>0</v>
      </c>
      <c r="V52" s="168">
        <v>0</v>
      </c>
      <c r="W52" s="168">
        <v>0</v>
      </c>
      <c r="X52" s="168">
        <v>0</v>
      </c>
      <c r="Z52" s="168" t="s">
        <v>454</v>
      </c>
      <c r="AA52" s="168">
        <v>0</v>
      </c>
      <c r="AB52" s="168">
        <v>0</v>
      </c>
      <c r="AC52" s="168">
        <v>0</v>
      </c>
      <c r="AD52" s="168">
        <v>0</v>
      </c>
      <c r="AF52" s="168" t="s">
        <v>454</v>
      </c>
      <c r="AG52" s="168">
        <v>5182564</v>
      </c>
      <c r="AH52" s="168">
        <v>2235841</v>
      </c>
      <c r="AI52" s="168">
        <v>5144513</v>
      </c>
      <c r="AJ52" s="168">
        <v>38051</v>
      </c>
    </row>
    <row r="53" spans="2:36" x14ac:dyDescent="0.25">
      <c r="B53" s="168" t="s">
        <v>455</v>
      </c>
      <c r="C53" s="168">
        <v>1470809</v>
      </c>
      <c r="D53" s="168">
        <v>-442589</v>
      </c>
      <c r="E53" s="168">
        <v>1365935</v>
      </c>
      <c r="F53" s="168">
        <v>104874</v>
      </c>
      <c r="H53" s="168" t="s">
        <v>455</v>
      </c>
      <c r="I53" s="168">
        <v>346764</v>
      </c>
      <c r="J53" s="168">
        <v>170278</v>
      </c>
      <c r="K53" s="168">
        <v>233278</v>
      </c>
      <c r="L53" s="168">
        <v>113486</v>
      </c>
      <c r="N53" s="168" t="s">
        <v>455</v>
      </c>
      <c r="O53" s="168">
        <v>0</v>
      </c>
      <c r="P53" s="168">
        <v>0</v>
      </c>
      <c r="Q53" s="168">
        <v>0</v>
      </c>
      <c r="R53" s="168">
        <v>0</v>
      </c>
      <c r="T53" s="168" t="s">
        <v>455</v>
      </c>
      <c r="U53" s="168">
        <v>0</v>
      </c>
      <c r="V53" s="168">
        <v>0</v>
      </c>
      <c r="W53" s="168">
        <v>0</v>
      </c>
      <c r="X53" s="168">
        <v>0</v>
      </c>
      <c r="Z53" s="168" t="s">
        <v>455</v>
      </c>
      <c r="AA53" s="168">
        <v>0</v>
      </c>
      <c r="AB53" s="168">
        <v>0</v>
      </c>
      <c r="AC53" s="168">
        <v>0</v>
      </c>
      <c r="AD53" s="168">
        <v>0</v>
      </c>
      <c r="AF53" s="168" t="s">
        <v>455</v>
      </c>
      <c r="AG53" s="168">
        <v>1817573</v>
      </c>
      <c r="AH53" s="168">
        <v>-272311</v>
      </c>
      <c r="AI53" s="168">
        <v>1599213</v>
      </c>
      <c r="AJ53" s="168">
        <v>218360</v>
      </c>
    </row>
    <row r="54" spans="2:36" x14ac:dyDescent="0.25">
      <c r="B54" s="168" t="s">
        <v>456</v>
      </c>
      <c r="C54" s="168">
        <v>15882534</v>
      </c>
      <c r="D54" s="168">
        <v>35760033.410000011</v>
      </c>
      <c r="E54" s="168">
        <v>67621075.410000011</v>
      </c>
      <c r="F54" s="168">
        <v>-51738541.410000011</v>
      </c>
      <c r="H54" s="168" t="s">
        <v>456</v>
      </c>
      <c r="I54" s="168">
        <v>160425858</v>
      </c>
      <c r="J54" s="168">
        <v>323241018.88</v>
      </c>
      <c r="K54" s="168">
        <v>576853416.88</v>
      </c>
      <c r="L54" s="168">
        <v>-416427558.88</v>
      </c>
      <c r="N54" s="168" t="s">
        <v>456</v>
      </c>
      <c r="O54" s="168">
        <v>0</v>
      </c>
      <c r="P54" s="168">
        <v>0</v>
      </c>
      <c r="Q54" s="168">
        <v>0</v>
      </c>
      <c r="R54" s="168">
        <v>0</v>
      </c>
      <c r="T54" s="168" t="s">
        <v>456</v>
      </c>
      <c r="U54" s="168">
        <v>32950000</v>
      </c>
      <c r="V54" s="168">
        <v>3771210.6300000027</v>
      </c>
      <c r="W54" s="168">
        <v>15056421.630000003</v>
      </c>
      <c r="X54" s="168">
        <v>17893578.369999997</v>
      </c>
      <c r="Z54" s="168" t="s">
        <v>456</v>
      </c>
      <c r="AA54" s="168">
        <v>7760000</v>
      </c>
      <c r="AB54" s="168">
        <v>5054410.9399999976</v>
      </c>
      <c r="AC54" s="168">
        <v>28877842.939999998</v>
      </c>
      <c r="AD54" s="168">
        <v>-21117842.939999998</v>
      </c>
      <c r="AF54" s="168" t="s">
        <v>456</v>
      </c>
      <c r="AG54" s="168">
        <v>217018392</v>
      </c>
      <c r="AH54" s="168">
        <v>367826673.86000001</v>
      </c>
      <c r="AI54" s="168">
        <v>688408756.86000001</v>
      </c>
      <c r="AJ54" s="168">
        <v>-471390364.86000001</v>
      </c>
    </row>
    <row r="55" spans="2:36" x14ac:dyDescent="0.25">
      <c r="B55" s="168" t="s">
        <v>457</v>
      </c>
      <c r="C55" s="168">
        <v>4545916</v>
      </c>
      <c r="D55" s="168">
        <v>733910</v>
      </c>
      <c r="E55" s="168">
        <v>4803660</v>
      </c>
      <c r="F55" s="168">
        <v>-257744</v>
      </c>
      <c r="H55" s="168" t="s">
        <v>457</v>
      </c>
      <c r="I55" s="168">
        <v>17958354</v>
      </c>
      <c r="J55" s="168">
        <v>-5934596</v>
      </c>
      <c r="K55" s="168">
        <v>563000</v>
      </c>
      <c r="L55" s="168">
        <v>17395354</v>
      </c>
      <c r="N55" s="168" t="s">
        <v>457</v>
      </c>
      <c r="O55" s="168">
        <v>0</v>
      </c>
      <c r="P55" s="168">
        <v>0</v>
      </c>
      <c r="Q55" s="168">
        <v>0</v>
      </c>
      <c r="R55" s="168">
        <v>0</v>
      </c>
      <c r="T55" s="168" t="s">
        <v>457</v>
      </c>
      <c r="U55" s="168">
        <v>0</v>
      </c>
      <c r="V55" s="168">
        <v>0</v>
      </c>
      <c r="W55" s="168">
        <v>0</v>
      </c>
      <c r="X55" s="168">
        <v>0</v>
      </c>
      <c r="Z55" s="168" t="s">
        <v>457</v>
      </c>
      <c r="AA55" s="168">
        <v>0</v>
      </c>
      <c r="AB55" s="168">
        <v>0</v>
      </c>
      <c r="AC55" s="168">
        <v>0</v>
      </c>
      <c r="AD55" s="168">
        <v>0</v>
      </c>
      <c r="AF55" s="168" t="s">
        <v>457</v>
      </c>
      <c r="AG55" s="168">
        <v>22504270</v>
      </c>
      <c r="AH55" s="168">
        <v>-5200686</v>
      </c>
      <c r="AI55" s="168">
        <v>5366660</v>
      </c>
      <c r="AJ55" s="168">
        <v>17137610</v>
      </c>
    </row>
    <row r="56" spans="2:36" x14ac:dyDescent="0.25">
      <c r="B56" s="168" t="s">
        <v>458</v>
      </c>
      <c r="C56" s="168">
        <v>18272486</v>
      </c>
      <c r="D56" s="168">
        <v>-20947632.060000002</v>
      </c>
      <c r="E56" s="168">
        <v>7325857.9399999995</v>
      </c>
      <c r="F56" s="168">
        <v>10946628.060000001</v>
      </c>
      <c r="H56" s="168" t="s">
        <v>458</v>
      </c>
      <c r="I56" s="168">
        <v>15486946</v>
      </c>
      <c r="J56" s="168">
        <v>-9326273.0500000007</v>
      </c>
      <c r="K56" s="168">
        <v>12064811.949999999</v>
      </c>
      <c r="L56" s="168">
        <v>3422134.0500000007</v>
      </c>
      <c r="N56" s="168" t="s">
        <v>458</v>
      </c>
      <c r="O56" s="168">
        <v>0</v>
      </c>
      <c r="P56" s="168">
        <v>0</v>
      </c>
      <c r="Q56" s="168">
        <v>0</v>
      </c>
      <c r="R56" s="168">
        <v>0</v>
      </c>
      <c r="T56" s="168" t="s">
        <v>458</v>
      </c>
      <c r="U56" s="168">
        <v>0</v>
      </c>
      <c r="V56" s="168">
        <v>0</v>
      </c>
      <c r="W56" s="168">
        <v>0</v>
      </c>
      <c r="X56" s="168">
        <v>0</v>
      </c>
      <c r="Z56" s="168" t="s">
        <v>458</v>
      </c>
      <c r="AA56" s="168">
        <v>0</v>
      </c>
      <c r="AB56" s="168">
        <v>0</v>
      </c>
      <c r="AC56" s="168">
        <v>0</v>
      </c>
      <c r="AD56" s="168">
        <v>0</v>
      </c>
      <c r="AF56" s="168" t="s">
        <v>458</v>
      </c>
      <c r="AG56" s="168">
        <v>33759432</v>
      </c>
      <c r="AH56" s="168">
        <v>-30273905.110000003</v>
      </c>
      <c r="AI56" s="168">
        <v>19390669.890000001</v>
      </c>
      <c r="AJ56" s="168">
        <v>14368762.110000001</v>
      </c>
    </row>
    <row r="57" spans="2:36" x14ac:dyDescent="0.25">
      <c r="B57" s="168" t="s">
        <v>459</v>
      </c>
      <c r="C57" s="168">
        <v>165764228</v>
      </c>
      <c r="D57" s="168">
        <v>39783495.549999997</v>
      </c>
      <c r="E57" s="168">
        <v>106541917.55</v>
      </c>
      <c r="F57" s="168">
        <v>59222310.450000003</v>
      </c>
      <c r="H57" s="168" t="s">
        <v>459</v>
      </c>
      <c r="I57" s="168">
        <v>69307083</v>
      </c>
      <c r="J57" s="168">
        <v>-131111630.03999999</v>
      </c>
      <c r="K57" s="168">
        <v>40792916.960000001</v>
      </c>
      <c r="L57" s="168">
        <v>28514166.039999999</v>
      </c>
      <c r="N57" s="168" t="s">
        <v>459</v>
      </c>
      <c r="O57" s="168">
        <v>0</v>
      </c>
      <c r="P57" s="168">
        <v>0</v>
      </c>
      <c r="Q57" s="168">
        <v>0</v>
      </c>
      <c r="R57" s="168">
        <v>0</v>
      </c>
      <c r="T57" s="168" t="s">
        <v>459</v>
      </c>
      <c r="U57" s="168">
        <v>17716375</v>
      </c>
      <c r="V57" s="168">
        <v>0</v>
      </c>
      <c r="W57" s="168">
        <v>0</v>
      </c>
      <c r="X57" s="168">
        <v>17716375</v>
      </c>
      <c r="Z57" s="168" t="s">
        <v>459</v>
      </c>
      <c r="AA57" s="168">
        <v>0</v>
      </c>
      <c r="AB57" s="168">
        <v>0</v>
      </c>
      <c r="AC57" s="168">
        <v>0</v>
      </c>
      <c r="AD57" s="168">
        <v>0</v>
      </c>
      <c r="AF57" s="168" t="s">
        <v>459</v>
      </c>
      <c r="AG57" s="168">
        <v>252787686</v>
      </c>
      <c r="AH57" s="168">
        <v>-91328134.489999995</v>
      </c>
      <c r="AI57" s="168">
        <v>147334834.50999999</v>
      </c>
      <c r="AJ57" s="168">
        <v>105452851.49000001</v>
      </c>
    </row>
    <row r="58" spans="2:36" x14ac:dyDescent="0.25">
      <c r="B58" s="168" t="s">
        <v>460</v>
      </c>
      <c r="C58" s="168">
        <v>2567465</v>
      </c>
      <c r="D58" s="168">
        <v>335692</v>
      </c>
      <c r="E58" s="168">
        <v>923890</v>
      </c>
      <c r="F58" s="168">
        <v>1643575</v>
      </c>
      <c r="H58" s="168" t="s">
        <v>460</v>
      </c>
      <c r="I58" s="168">
        <v>1526310</v>
      </c>
      <c r="J58" s="168">
        <v>1266319.92</v>
      </c>
      <c r="K58" s="168">
        <v>1980453.92</v>
      </c>
      <c r="L58" s="168">
        <v>-454143.91999999993</v>
      </c>
      <c r="N58" s="168" t="s">
        <v>460</v>
      </c>
      <c r="O58" s="168">
        <v>0</v>
      </c>
      <c r="P58" s="168">
        <v>0</v>
      </c>
      <c r="Q58" s="168">
        <v>0</v>
      </c>
      <c r="R58" s="168">
        <v>0</v>
      </c>
      <c r="T58" s="168" t="s">
        <v>460</v>
      </c>
      <c r="U58" s="168">
        <v>0</v>
      </c>
      <c r="V58" s="168">
        <v>0</v>
      </c>
      <c r="W58" s="168">
        <v>0</v>
      </c>
      <c r="X58" s="168">
        <v>0</v>
      </c>
      <c r="Z58" s="168" t="s">
        <v>460</v>
      </c>
      <c r="AA58" s="168">
        <v>0</v>
      </c>
      <c r="AB58" s="168">
        <v>0</v>
      </c>
      <c r="AC58" s="168">
        <v>0</v>
      </c>
      <c r="AD58" s="168">
        <v>0</v>
      </c>
      <c r="AF58" s="168" t="s">
        <v>460</v>
      </c>
      <c r="AG58" s="168">
        <v>4093775</v>
      </c>
      <c r="AH58" s="168">
        <v>1602011.92</v>
      </c>
      <c r="AI58" s="168">
        <v>2904343.92</v>
      </c>
      <c r="AJ58" s="168">
        <v>1189431.08</v>
      </c>
    </row>
    <row r="59" spans="2:36" x14ac:dyDescent="0.25">
      <c r="B59" s="168" t="s">
        <v>461</v>
      </c>
      <c r="C59" s="168">
        <v>942276</v>
      </c>
      <c r="D59" s="168">
        <v>-3041445</v>
      </c>
      <c r="E59" s="168">
        <v>909984</v>
      </c>
      <c r="F59" s="168">
        <v>32292</v>
      </c>
      <c r="H59" s="168" t="s">
        <v>461</v>
      </c>
      <c r="I59" s="168">
        <v>621916</v>
      </c>
      <c r="J59" s="168">
        <v>-833482</v>
      </c>
      <c r="K59" s="168">
        <v>200002</v>
      </c>
      <c r="L59" s="168">
        <v>421914</v>
      </c>
      <c r="N59" s="168" t="s">
        <v>461</v>
      </c>
      <c r="O59" s="168">
        <v>0</v>
      </c>
      <c r="P59" s="168">
        <v>0</v>
      </c>
      <c r="Q59" s="168">
        <v>0</v>
      </c>
      <c r="R59" s="168">
        <v>0</v>
      </c>
      <c r="T59" s="168" t="s">
        <v>461</v>
      </c>
      <c r="U59" s="168">
        <v>0</v>
      </c>
      <c r="V59" s="168">
        <v>0</v>
      </c>
      <c r="W59" s="168">
        <v>0</v>
      </c>
      <c r="X59" s="168">
        <v>0</v>
      </c>
      <c r="Z59" s="168" t="s">
        <v>461</v>
      </c>
      <c r="AA59" s="168">
        <v>0</v>
      </c>
      <c r="AB59" s="168">
        <v>0</v>
      </c>
      <c r="AC59" s="168">
        <v>0</v>
      </c>
      <c r="AD59" s="168">
        <v>0</v>
      </c>
      <c r="AF59" s="168" t="s">
        <v>461</v>
      </c>
      <c r="AG59" s="168">
        <v>1564192</v>
      </c>
      <c r="AH59" s="168">
        <v>-3874927</v>
      </c>
      <c r="AI59" s="168">
        <v>1109986</v>
      </c>
      <c r="AJ59" s="168">
        <v>454206</v>
      </c>
    </row>
    <row r="60" spans="2:36" x14ac:dyDescent="0.25">
      <c r="B60" s="168" t="s">
        <v>462</v>
      </c>
      <c r="C60" s="168">
        <v>6519635</v>
      </c>
      <c r="D60" s="168">
        <v>5684734.4799999995</v>
      </c>
      <c r="E60" s="168">
        <v>8167175.4799999995</v>
      </c>
      <c r="F60" s="168">
        <v>-1647540.4799999995</v>
      </c>
      <c r="H60" s="168" t="s">
        <v>462</v>
      </c>
      <c r="I60" s="168">
        <v>4432446</v>
      </c>
      <c r="J60" s="168">
        <v>1943417.9100000011</v>
      </c>
      <c r="K60" s="168">
        <v>3441466.9100000011</v>
      </c>
      <c r="L60" s="168">
        <v>990979.08999999892</v>
      </c>
      <c r="N60" s="168" t="s">
        <v>462</v>
      </c>
      <c r="O60" s="168">
        <v>0</v>
      </c>
      <c r="P60" s="168">
        <v>0</v>
      </c>
      <c r="Q60" s="168">
        <v>0</v>
      </c>
      <c r="R60" s="168">
        <v>0</v>
      </c>
      <c r="T60" s="168" t="s">
        <v>462</v>
      </c>
      <c r="U60" s="168">
        <v>0</v>
      </c>
      <c r="V60" s="168">
        <v>0</v>
      </c>
      <c r="W60" s="168">
        <v>0</v>
      </c>
      <c r="X60" s="168">
        <v>0</v>
      </c>
      <c r="Z60" s="168" t="s">
        <v>462</v>
      </c>
      <c r="AA60" s="168">
        <v>0</v>
      </c>
      <c r="AB60" s="168">
        <v>0</v>
      </c>
      <c r="AC60" s="168">
        <v>0</v>
      </c>
      <c r="AD60" s="168">
        <v>0</v>
      </c>
      <c r="AF60" s="168" t="s">
        <v>462</v>
      </c>
      <c r="AG60" s="168">
        <v>10952081</v>
      </c>
      <c r="AH60" s="168">
        <v>7628152.3900000006</v>
      </c>
      <c r="AI60" s="168">
        <v>11608642.390000001</v>
      </c>
      <c r="AJ60" s="168">
        <v>-656561.3900000006</v>
      </c>
    </row>
    <row r="61" spans="2:36" x14ac:dyDescent="0.25">
      <c r="B61" s="166" t="s">
        <v>463</v>
      </c>
      <c r="C61" s="166">
        <v>386692273</v>
      </c>
      <c r="D61" s="166">
        <v>122433888.63999993</v>
      </c>
      <c r="E61" s="166">
        <v>453481695.63999993</v>
      </c>
      <c r="F61" s="166">
        <v>-66789422.639999926</v>
      </c>
      <c r="H61" s="166" t="s">
        <v>463</v>
      </c>
      <c r="I61" s="166">
        <v>300781528</v>
      </c>
      <c r="J61" s="166">
        <v>45240700.599999994</v>
      </c>
      <c r="K61" s="166">
        <v>156515138.59999999</v>
      </c>
      <c r="L61" s="166">
        <v>144266389.40000001</v>
      </c>
      <c r="N61" s="166" t="s">
        <v>463</v>
      </c>
      <c r="O61" s="166">
        <v>782887896</v>
      </c>
      <c r="P61" s="166">
        <v>195611390</v>
      </c>
      <c r="Q61" s="166">
        <v>827368930</v>
      </c>
      <c r="R61" s="166">
        <v>-44481034</v>
      </c>
      <c r="T61" s="166" t="s">
        <v>463</v>
      </c>
      <c r="U61" s="166">
        <v>75817378</v>
      </c>
      <c r="V61" s="166">
        <v>6187803</v>
      </c>
      <c r="W61" s="166">
        <v>27582979</v>
      </c>
      <c r="X61" s="166">
        <v>48234399</v>
      </c>
      <c r="Z61" s="166" t="s">
        <v>463</v>
      </c>
      <c r="AA61" s="166">
        <v>0</v>
      </c>
      <c r="AB61" s="166">
        <v>0</v>
      </c>
      <c r="AC61" s="166">
        <v>0</v>
      </c>
      <c r="AD61" s="166">
        <v>0</v>
      </c>
      <c r="AF61" s="166" t="s">
        <v>463</v>
      </c>
      <c r="AG61" s="166">
        <v>1546179075</v>
      </c>
      <c r="AH61" s="166">
        <v>369473782.23999989</v>
      </c>
      <c r="AI61" s="166">
        <v>1464948743.24</v>
      </c>
      <c r="AJ61" s="166">
        <v>81230331.76000008</v>
      </c>
    </row>
    <row r="62" spans="2:36" x14ac:dyDescent="0.25">
      <c r="B62" s="168" t="s">
        <v>464</v>
      </c>
      <c r="C62" s="168">
        <v>1446477</v>
      </c>
      <c r="D62" s="168">
        <v>578304</v>
      </c>
      <c r="E62" s="168">
        <v>1415676</v>
      </c>
      <c r="F62" s="168">
        <v>30801</v>
      </c>
      <c r="H62" s="168" t="s">
        <v>464</v>
      </c>
      <c r="I62" s="168">
        <v>437703</v>
      </c>
      <c r="J62" s="168">
        <v>0</v>
      </c>
      <c r="K62" s="168">
        <v>230400</v>
      </c>
      <c r="L62" s="168">
        <v>207303</v>
      </c>
      <c r="N62" s="168" t="s">
        <v>464</v>
      </c>
      <c r="O62" s="168">
        <v>442400</v>
      </c>
      <c r="P62" s="168">
        <v>0</v>
      </c>
      <c r="Q62" s="168">
        <v>0</v>
      </c>
      <c r="R62" s="168">
        <v>442400</v>
      </c>
      <c r="T62" s="168" t="s">
        <v>464</v>
      </c>
      <c r="U62" s="168">
        <v>0</v>
      </c>
      <c r="V62" s="168">
        <v>0</v>
      </c>
      <c r="W62" s="168">
        <v>0</v>
      </c>
      <c r="X62" s="168">
        <v>0</v>
      </c>
      <c r="Z62" s="168" t="s">
        <v>464</v>
      </c>
      <c r="AA62" s="168">
        <v>0</v>
      </c>
      <c r="AB62" s="168">
        <v>0</v>
      </c>
      <c r="AC62" s="168">
        <v>0</v>
      </c>
      <c r="AD62" s="168">
        <v>0</v>
      </c>
      <c r="AF62" s="168" t="s">
        <v>464</v>
      </c>
      <c r="AG62" s="168">
        <v>2326580</v>
      </c>
      <c r="AH62" s="168">
        <v>578304</v>
      </c>
      <c r="AI62" s="168">
        <v>1646076</v>
      </c>
      <c r="AJ62" s="168">
        <v>680504</v>
      </c>
    </row>
    <row r="63" spans="2:36" x14ac:dyDescent="0.25">
      <c r="B63" s="168" t="s">
        <v>465</v>
      </c>
      <c r="C63" s="168">
        <v>4843225</v>
      </c>
      <c r="D63" s="168">
        <v>1070976.2999999998</v>
      </c>
      <c r="E63" s="168">
        <v>4030930.3</v>
      </c>
      <c r="F63" s="168">
        <v>812294.70000000019</v>
      </c>
      <c r="H63" s="168" t="s">
        <v>465</v>
      </c>
      <c r="I63" s="168">
        <v>9066291</v>
      </c>
      <c r="J63" s="168">
        <v>561700</v>
      </c>
      <c r="K63" s="168">
        <v>2993203</v>
      </c>
      <c r="L63" s="168">
        <v>6073088</v>
      </c>
      <c r="N63" s="168" t="s">
        <v>465</v>
      </c>
      <c r="O63" s="168">
        <v>0</v>
      </c>
      <c r="P63" s="168">
        <v>0</v>
      </c>
      <c r="Q63" s="168">
        <v>0</v>
      </c>
      <c r="R63" s="168">
        <v>0</v>
      </c>
      <c r="T63" s="168" t="s">
        <v>465</v>
      </c>
      <c r="U63" s="168">
        <v>0</v>
      </c>
      <c r="V63" s="168">
        <v>0</v>
      </c>
      <c r="W63" s="168">
        <v>0</v>
      </c>
      <c r="X63" s="168">
        <v>0</v>
      </c>
      <c r="Z63" s="168" t="s">
        <v>465</v>
      </c>
      <c r="AA63" s="168">
        <v>0</v>
      </c>
      <c r="AB63" s="168">
        <v>0</v>
      </c>
      <c r="AC63" s="168">
        <v>0</v>
      </c>
      <c r="AD63" s="168">
        <v>0</v>
      </c>
      <c r="AF63" s="168" t="s">
        <v>465</v>
      </c>
      <c r="AG63" s="168">
        <v>13909516</v>
      </c>
      <c r="AH63" s="168">
        <v>1632676.2999999998</v>
      </c>
      <c r="AI63" s="168">
        <v>7024133.2999999998</v>
      </c>
      <c r="AJ63" s="168">
        <v>6885382.7000000002</v>
      </c>
    </row>
    <row r="64" spans="2:36" x14ac:dyDescent="0.25">
      <c r="B64" s="168" t="s">
        <v>466</v>
      </c>
      <c r="C64" s="168">
        <v>15530221</v>
      </c>
      <c r="D64" s="168">
        <v>4257960.370000001</v>
      </c>
      <c r="E64" s="168">
        <v>16786019.370000001</v>
      </c>
      <c r="F64" s="168">
        <v>-1255798.370000001</v>
      </c>
      <c r="H64" s="168" t="s">
        <v>466</v>
      </c>
      <c r="I64" s="168">
        <v>5432142</v>
      </c>
      <c r="J64" s="168">
        <v>1007748.8799999999</v>
      </c>
      <c r="K64" s="168">
        <v>1098525.8799999999</v>
      </c>
      <c r="L64" s="168">
        <v>4333616.12</v>
      </c>
      <c r="N64" s="168" t="s">
        <v>466</v>
      </c>
      <c r="O64" s="168">
        <v>83513552</v>
      </c>
      <c r="P64" s="168">
        <v>20878402</v>
      </c>
      <c r="Q64" s="168">
        <v>93153470</v>
      </c>
      <c r="R64" s="168">
        <v>-9639918</v>
      </c>
      <c r="T64" s="168" t="s">
        <v>466</v>
      </c>
      <c r="U64" s="168">
        <v>3500000</v>
      </c>
      <c r="V64" s="168">
        <v>0</v>
      </c>
      <c r="W64" s="168">
        <v>0</v>
      </c>
      <c r="X64" s="168">
        <v>3500000</v>
      </c>
      <c r="Z64" s="168" t="s">
        <v>466</v>
      </c>
      <c r="AA64" s="168">
        <v>0</v>
      </c>
      <c r="AB64" s="168">
        <v>0</v>
      </c>
      <c r="AC64" s="168">
        <v>0</v>
      </c>
      <c r="AD64" s="168">
        <v>0</v>
      </c>
      <c r="AF64" s="168" t="s">
        <v>466</v>
      </c>
      <c r="AG64" s="168">
        <v>107975915</v>
      </c>
      <c r="AH64" s="168">
        <v>26144111.25</v>
      </c>
      <c r="AI64" s="168">
        <v>111038015.25</v>
      </c>
      <c r="AJ64" s="168">
        <v>-3062100.2500000009</v>
      </c>
    </row>
    <row r="65" spans="2:36" x14ac:dyDescent="0.25">
      <c r="B65" s="168" t="s">
        <v>467</v>
      </c>
      <c r="C65" s="168">
        <v>3080002</v>
      </c>
      <c r="D65" s="168">
        <v>885024</v>
      </c>
      <c r="E65" s="168">
        <v>2597020</v>
      </c>
      <c r="F65" s="168">
        <v>482982</v>
      </c>
      <c r="H65" s="168" t="s">
        <v>467</v>
      </c>
      <c r="I65" s="168">
        <v>2568574</v>
      </c>
      <c r="J65" s="168">
        <v>378667</v>
      </c>
      <c r="K65" s="168">
        <v>1128297</v>
      </c>
      <c r="L65" s="168">
        <v>1440277</v>
      </c>
      <c r="N65" s="168" t="s">
        <v>467</v>
      </c>
      <c r="O65" s="168">
        <v>0</v>
      </c>
      <c r="P65" s="168">
        <v>0</v>
      </c>
      <c r="Q65" s="168">
        <v>0</v>
      </c>
      <c r="R65" s="168">
        <v>0</v>
      </c>
      <c r="T65" s="168" t="s">
        <v>467</v>
      </c>
      <c r="U65" s="168">
        <v>0</v>
      </c>
      <c r="V65" s="168">
        <v>0</v>
      </c>
      <c r="W65" s="168">
        <v>0</v>
      </c>
      <c r="X65" s="168">
        <v>0</v>
      </c>
      <c r="Z65" s="168" t="s">
        <v>467</v>
      </c>
      <c r="AA65" s="168">
        <v>0</v>
      </c>
      <c r="AB65" s="168">
        <v>0</v>
      </c>
      <c r="AC65" s="168">
        <v>0</v>
      </c>
      <c r="AD65" s="168">
        <v>0</v>
      </c>
      <c r="AF65" s="168" t="s">
        <v>467</v>
      </c>
      <c r="AG65" s="168">
        <v>5648576</v>
      </c>
      <c r="AH65" s="168">
        <v>1263691</v>
      </c>
      <c r="AI65" s="168">
        <v>3725317</v>
      </c>
      <c r="AJ65" s="168">
        <v>1923259</v>
      </c>
    </row>
    <row r="66" spans="2:36" x14ac:dyDescent="0.25">
      <c r="B66" s="168" t="s">
        <v>468</v>
      </c>
      <c r="C66" s="168">
        <v>44907682</v>
      </c>
      <c r="D66" s="168">
        <v>10469777.930000007</v>
      </c>
      <c r="E66" s="168">
        <v>46159820.930000007</v>
      </c>
      <c r="F66" s="168">
        <v>-1252138.9300000072</v>
      </c>
      <c r="H66" s="168" t="s">
        <v>468</v>
      </c>
      <c r="I66" s="168">
        <v>66158397</v>
      </c>
      <c r="J66" s="168">
        <v>20597423</v>
      </c>
      <c r="K66" s="168">
        <v>47356535</v>
      </c>
      <c r="L66" s="168">
        <v>18801862</v>
      </c>
      <c r="N66" s="168" t="s">
        <v>468</v>
      </c>
      <c r="O66" s="168">
        <v>0</v>
      </c>
      <c r="P66" s="168">
        <v>0</v>
      </c>
      <c r="Q66" s="168">
        <v>0</v>
      </c>
      <c r="R66" s="168">
        <v>0</v>
      </c>
      <c r="T66" s="168" t="s">
        <v>468</v>
      </c>
      <c r="U66" s="168">
        <v>24300000</v>
      </c>
      <c r="V66" s="168">
        <v>1787803</v>
      </c>
      <c r="W66" s="168">
        <v>10108193</v>
      </c>
      <c r="X66" s="168">
        <v>14191807</v>
      </c>
      <c r="Z66" s="168" t="s">
        <v>468</v>
      </c>
      <c r="AA66" s="168">
        <v>0</v>
      </c>
      <c r="AB66" s="168">
        <v>0</v>
      </c>
      <c r="AC66" s="168">
        <v>0</v>
      </c>
      <c r="AD66" s="168">
        <v>0</v>
      </c>
      <c r="AF66" s="168" t="s">
        <v>468</v>
      </c>
      <c r="AG66" s="168">
        <v>135366079</v>
      </c>
      <c r="AH66" s="168">
        <v>32855003.930000007</v>
      </c>
      <c r="AI66" s="168">
        <v>103624548.93000001</v>
      </c>
      <c r="AJ66" s="168">
        <v>31741530.069999993</v>
      </c>
    </row>
    <row r="67" spans="2:36" x14ac:dyDescent="0.25">
      <c r="B67" s="168" t="s">
        <v>469</v>
      </c>
      <c r="C67" s="168">
        <v>60660706</v>
      </c>
      <c r="D67" s="168">
        <v>10617897.509999998</v>
      </c>
      <c r="E67" s="168">
        <v>42406636.509999998</v>
      </c>
      <c r="F67" s="168">
        <v>18254069.490000002</v>
      </c>
      <c r="H67" s="168" t="s">
        <v>469</v>
      </c>
      <c r="I67" s="168">
        <v>12117908</v>
      </c>
      <c r="J67" s="168">
        <v>0</v>
      </c>
      <c r="K67" s="168">
        <v>222235</v>
      </c>
      <c r="L67" s="168">
        <v>11895673</v>
      </c>
      <c r="N67" s="168" t="s">
        <v>469</v>
      </c>
      <c r="O67" s="168">
        <v>0</v>
      </c>
      <c r="P67" s="168">
        <v>0</v>
      </c>
      <c r="Q67" s="168">
        <v>0</v>
      </c>
      <c r="R67" s="168">
        <v>0</v>
      </c>
      <c r="T67" s="168" t="s">
        <v>469</v>
      </c>
      <c r="U67" s="168">
        <v>0</v>
      </c>
      <c r="V67" s="168">
        <v>0</v>
      </c>
      <c r="W67" s="168">
        <v>0</v>
      </c>
      <c r="X67" s="168">
        <v>0</v>
      </c>
      <c r="Z67" s="168" t="s">
        <v>469</v>
      </c>
      <c r="AA67" s="168">
        <v>0</v>
      </c>
      <c r="AB67" s="168">
        <v>0</v>
      </c>
      <c r="AC67" s="168">
        <v>0</v>
      </c>
      <c r="AD67" s="168">
        <v>0</v>
      </c>
      <c r="AF67" s="168" t="s">
        <v>469</v>
      </c>
      <c r="AG67" s="168">
        <v>72778614</v>
      </c>
      <c r="AH67" s="168">
        <v>10617897.509999998</v>
      </c>
      <c r="AI67" s="168">
        <v>42628871.509999998</v>
      </c>
      <c r="AJ67" s="168">
        <v>30149742.490000002</v>
      </c>
    </row>
    <row r="68" spans="2:36" x14ac:dyDescent="0.25">
      <c r="B68" s="168" t="s">
        <v>470</v>
      </c>
      <c r="C68" s="168">
        <v>35136322</v>
      </c>
      <c r="D68" s="168">
        <v>6617798.2599999979</v>
      </c>
      <c r="E68" s="168">
        <v>24070429.259999998</v>
      </c>
      <c r="F68" s="168">
        <v>11065892.740000002</v>
      </c>
      <c r="H68" s="168" t="s">
        <v>470</v>
      </c>
      <c r="I68" s="168">
        <v>21610188</v>
      </c>
      <c r="J68" s="168">
        <v>1002175.98</v>
      </c>
      <c r="K68" s="168">
        <v>3533896.98</v>
      </c>
      <c r="L68" s="168">
        <v>18076291.02</v>
      </c>
      <c r="N68" s="168" t="s">
        <v>470</v>
      </c>
      <c r="O68" s="168">
        <v>0</v>
      </c>
      <c r="P68" s="168">
        <v>0</v>
      </c>
      <c r="Q68" s="168">
        <v>0</v>
      </c>
      <c r="R68" s="168">
        <v>0</v>
      </c>
      <c r="T68" s="168" t="s">
        <v>470</v>
      </c>
      <c r="U68" s="168">
        <v>0</v>
      </c>
      <c r="V68" s="168">
        <v>0</v>
      </c>
      <c r="W68" s="168">
        <v>0</v>
      </c>
      <c r="X68" s="168">
        <v>0</v>
      </c>
      <c r="Z68" s="168" t="s">
        <v>470</v>
      </c>
      <c r="AA68" s="168">
        <v>0</v>
      </c>
      <c r="AB68" s="168">
        <v>0</v>
      </c>
      <c r="AC68" s="168">
        <v>0</v>
      </c>
      <c r="AD68" s="168">
        <v>0</v>
      </c>
      <c r="AF68" s="168" t="s">
        <v>470</v>
      </c>
      <c r="AG68" s="168">
        <v>56746510</v>
      </c>
      <c r="AH68" s="168">
        <v>7619974.2399999984</v>
      </c>
      <c r="AI68" s="168">
        <v>27604326.239999998</v>
      </c>
      <c r="AJ68" s="168">
        <v>29142183.760000002</v>
      </c>
    </row>
    <row r="69" spans="2:36" x14ac:dyDescent="0.25">
      <c r="B69" s="168" t="s">
        <v>471</v>
      </c>
      <c r="C69" s="168">
        <v>3567425</v>
      </c>
      <c r="D69" s="168">
        <v>762481</v>
      </c>
      <c r="E69" s="168">
        <v>1677607</v>
      </c>
      <c r="F69" s="168">
        <v>1889818</v>
      </c>
      <c r="H69" s="168" t="s">
        <v>471</v>
      </c>
      <c r="I69" s="168">
        <v>4277251</v>
      </c>
      <c r="J69" s="168">
        <v>250259.81000000006</v>
      </c>
      <c r="K69" s="168">
        <v>1763282.81</v>
      </c>
      <c r="L69" s="168">
        <v>2513968.19</v>
      </c>
      <c r="N69" s="168" t="s">
        <v>471</v>
      </c>
      <c r="O69" s="168">
        <v>0</v>
      </c>
      <c r="P69" s="168">
        <v>0</v>
      </c>
      <c r="Q69" s="168">
        <v>0</v>
      </c>
      <c r="R69" s="168">
        <v>0</v>
      </c>
      <c r="T69" s="168" t="s">
        <v>471</v>
      </c>
      <c r="U69" s="168">
        <v>0</v>
      </c>
      <c r="V69" s="168">
        <v>0</v>
      </c>
      <c r="W69" s="168">
        <v>0</v>
      </c>
      <c r="X69" s="168">
        <v>0</v>
      </c>
      <c r="Z69" s="168" t="s">
        <v>471</v>
      </c>
      <c r="AA69" s="168">
        <v>0</v>
      </c>
      <c r="AB69" s="168">
        <v>0</v>
      </c>
      <c r="AC69" s="168">
        <v>0</v>
      </c>
      <c r="AD69" s="168">
        <v>0</v>
      </c>
      <c r="AF69" s="168" t="s">
        <v>471</v>
      </c>
      <c r="AG69" s="168">
        <v>7844676</v>
      </c>
      <c r="AH69" s="168">
        <v>1012740.81</v>
      </c>
      <c r="AI69" s="168">
        <v>3440889.81</v>
      </c>
      <c r="AJ69" s="168">
        <v>4403786.1899999995</v>
      </c>
    </row>
    <row r="70" spans="2:36" x14ac:dyDescent="0.25">
      <c r="B70" s="168" t="s">
        <v>472</v>
      </c>
      <c r="C70" s="168">
        <v>185755884</v>
      </c>
      <c r="D70" s="168">
        <v>78413996.069999933</v>
      </c>
      <c r="E70" s="168">
        <v>277355896.06999993</v>
      </c>
      <c r="F70" s="168">
        <v>-91600012.069999933</v>
      </c>
      <c r="H70" s="168" t="s">
        <v>472</v>
      </c>
      <c r="I70" s="168">
        <v>112775655</v>
      </c>
      <c r="J70" s="168">
        <v>12108067.68</v>
      </c>
      <c r="K70" s="168">
        <v>46137234.68</v>
      </c>
      <c r="L70" s="168">
        <v>66638420.32</v>
      </c>
      <c r="N70" s="168" t="s">
        <v>472</v>
      </c>
      <c r="O70" s="168">
        <v>431705624</v>
      </c>
      <c r="P70" s="168">
        <v>107926408</v>
      </c>
      <c r="Q70" s="168">
        <v>445501906</v>
      </c>
      <c r="R70" s="168">
        <v>-13796282</v>
      </c>
      <c r="T70" s="168" t="s">
        <v>472</v>
      </c>
      <c r="U70" s="168">
        <v>40000000</v>
      </c>
      <c r="V70" s="168">
        <v>4400000</v>
      </c>
      <c r="W70" s="168">
        <v>13474786</v>
      </c>
      <c r="X70" s="168">
        <v>26525214</v>
      </c>
      <c r="Z70" s="168" t="s">
        <v>472</v>
      </c>
      <c r="AA70" s="168">
        <v>0</v>
      </c>
      <c r="AB70" s="168">
        <v>0</v>
      </c>
      <c r="AC70" s="168">
        <v>0</v>
      </c>
      <c r="AD70" s="168">
        <v>0</v>
      </c>
      <c r="AF70" s="168" t="s">
        <v>472</v>
      </c>
      <c r="AG70" s="168">
        <v>770237163</v>
      </c>
      <c r="AH70" s="168">
        <v>202848471.74999994</v>
      </c>
      <c r="AI70" s="168">
        <v>782469822.75</v>
      </c>
      <c r="AJ70" s="168">
        <v>-12232659.74999994</v>
      </c>
    </row>
    <row r="71" spans="2:36" x14ac:dyDescent="0.25">
      <c r="B71" s="168" t="s">
        <v>473</v>
      </c>
      <c r="C71" s="168">
        <v>31764329</v>
      </c>
      <c r="D71" s="168">
        <v>8759673.200000003</v>
      </c>
      <c r="E71" s="168">
        <v>36981660.200000003</v>
      </c>
      <c r="F71" s="168">
        <v>-5217331.200000003</v>
      </c>
      <c r="H71" s="168" t="s">
        <v>473</v>
      </c>
      <c r="I71" s="168">
        <v>66337419</v>
      </c>
      <c r="J71" s="168">
        <v>9334658.2499999925</v>
      </c>
      <c r="K71" s="168">
        <v>52051528.249999993</v>
      </c>
      <c r="L71" s="168">
        <v>14285890.750000007</v>
      </c>
      <c r="N71" s="168" t="s">
        <v>473</v>
      </c>
      <c r="O71" s="168">
        <v>267226320</v>
      </c>
      <c r="P71" s="168">
        <v>66806580</v>
      </c>
      <c r="Q71" s="168">
        <v>288713554</v>
      </c>
      <c r="R71" s="168">
        <v>-21487234</v>
      </c>
      <c r="T71" s="168" t="s">
        <v>473</v>
      </c>
      <c r="U71" s="168">
        <v>8017378</v>
      </c>
      <c r="V71" s="168">
        <v>0</v>
      </c>
      <c r="W71" s="168">
        <v>4000000</v>
      </c>
      <c r="X71" s="168">
        <v>4017378</v>
      </c>
      <c r="Z71" s="168" t="s">
        <v>473</v>
      </c>
      <c r="AA71" s="168">
        <v>0</v>
      </c>
      <c r="AB71" s="168">
        <v>0</v>
      </c>
      <c r="AC71" s="168">
        <v>0</v>
      </c>
      <c r="AD71" s="168">
        <v>0</v>
      </c>
      <c r="AF71" s="168" t="s">
        <v>473</v>
      </c>
      <c r="AG71" s="168">
        <v>373345446</v>
      </c>
      <c r="AH71" s="168">
        <v>84900911.450000003</v>
      </c>
      <c r="AI71" s="168">
        <v>381746742.44999999</v>
      </c>
      <c r="AJ71" s="168">
        <v>-8401296.4499999955</v>
      </c>
    </row>
    <row r="72" spans="2:36" x14ac:dyDescent="0.25">
      <c r="B72" s="166" t="s">
        <v>474</v>
      </c>
      <c r="C72" s="166">
        <v>3140488469</v>
      </c>
      <c r="D72" s="166">
        <v>980082478.82000017</v>
      </c>
      <c r="E72" s="166">
        <v>4263330800.8200002</v>
      </c>
      <c r="F72" s="166">
        <v>-1122842331.8200002</v>
      </c>
      <c r="H72" s="166" t="s">
        <v>474</v>
      </c>
      <c r="I72" s="166">
        <v>723564181</v>
      </c>
      <c r="J72" s="166">
        <v>101399072.92999995</v>
      </c>
      <c r="K72" s="166">
        <v>906400756.92999995</v>
      </c>
      <c r="L72" s="166">
        <v>-182836575.92999995</v>
      </c>
      <c r="N72" s="166" t="s">
        <v>474</v>
      </c>
      <c r="O72" s="166">
        <v>5041464</v>
      </c>
      <c r="P72" s="166">
        <v>500000</v>
      </c>
      <c r="Q72" s="166">
        <v>1420122</v>
      </c>
      <c r="R72" s="166">
        <v>3621342</v>
      </c>
      <c r="T72" s="166" t="s">
        <v>474</v>
      </c>
      <c r="U72" s="166">
        <v>100000000</v>
      </c>
      <c r="V72" s="166">
        <v>5914630.8000000119</v>
      </c>
      <c r="W72" s="166">
        <v>295834149.80000001</v>
      </c>
      <c r="X72" s="166">
        <v>-195834149.80000001</v>
      </c>
      <c r="Z72" s="166" t="s">
        <v>474</v>
      </c>
      <c r="AA72" s="166">
        <v>0</v>
      </c>
      <c r="AB72" s="166">
        <v>0</v>
      </c>
      <c r="AC72" s="166">
        <v>0</v>
      </c>
      <c r="AD72" s="166">
        <v>0</v>
      </c>
      <c r="AF72" s="166" t="s">
        <v>474</v>
      </c>
      <c r="AG72" s="166">
        <v>3969094114</v>
      </c>
      <c r="AH72" s="166">
        <v>1087896182.5500002</v>
      </c>
      <c r="AI72" s="166">
        <v>5466985829.5500002</v>
      </c>
      <c r="AJ72" s="166">
        <v>-1497891715.5500002</v>
      </c>
    </row>
    <row r="73" spans="2:36" x14ac:dyDescent="0.25">
      <c r="B73" s="168" t="s">
        <v>475</v>
      </c>
      <c r="C73" s="168">
        <v>2518430234</v>
      </c>
      <c r="D73" s="168">
        <v>747444214.51000023</v>
      </c>
      <c r="E73" s="168">
        <v>3482082358.5100002</v>
      </c>
      <c r="F73" s="168">
        <v>-963652124.51000023</v>
      </c>
      <c r="H73" s="168" t="s">
        <v>475</v>
      </c>
      <c r="I73" s="168">
        <v>661979906</v>
      </c>
      <c r="J73" s="168">
        <v>90359339.549999952</v>
      </c>
      <c r="K73" s="168">
        <v>795885389.54999995</v>
      </c>
      <c r="L73" s="168">
        <v>-133905483.54999995</v>
      </c>
      <c r="N73" s="168" t="s">
        <v>475</v>
      </c>
      <c r="O73" s="168">
        <v>0</v>
      </c>
      <c r="P73" s="168">
        <v>0</v>
      </c>
      <c r="Q73" s="168">
        <v>0</v>
      </c>
      <c r="R73" s="168">
        <v>0</v>
      </c>
      <c r="T73" s="168" t="s">
        <v>475</v>
      </c>
      <c r="U73" s="168">
        <v>100000000</v>
      </c>
      <c r="V73" s="168">
        <v>1452000.1100000143</v>
      </c>
      <c r="W73" s="168">
        <v>291371519.11000001</v>
      </c>
      <c r="X73" s="168">
        <v>-191371519.11000001</v>
      </c>
      <c r="Z73" s="168" t="s">
        <v>475</v>
      </c>
      <c r="AA73" s="168">
        <v>0</v>
      </c>
      <c r="AB73" s="168">
        <v>0</v>
      </c>
      <c r="AC73" s="168">
        <v>0</v>
      </c>
      <c r="AD73" s="168">
        <v>0</v>
      </c>
      <c r="AF73" s="168" t="s">
        <v>475</v>
      </c>
      <c r="AG73" s="168">
        <v>3280410140</v>
      </c>
      <c r="AH73" s="168">
        <v>839255554.1700002</v>
      </c>
      <c r="AI73" s="168">
        <v>4569339267.1700001</v>
      </c>
      <c r="AJ73" s="168">
        <v>-1288929127.1700001</v>
      </c>
    </row>
    <row r="74" spans="2:36" x14ac:dyDescent="0.25">
      <c r="B74" s="168" t="s">
        <v>476</v>
      </c>
      <c r="C74" s="168">
        <v>2477257</v>
      </c>
      <c r="D74" s="168">
        <v>195832</v>
      </c>
      <c r="E74" s="168">
        <v>2900862</v>
      </c>
      <c r="F74" s="168">
        <v>-423605</v>
      </c>
      <c r="H74" s="168" t="s">
        <v>476</v>
      </c>
      <c r="I74" s="168">
        <v>623193</v>
      </c>
      <c r="J74" s="168">
        <v>218399</v>
      </c>
      <c r="K74" s="168">
        <v>1002537</v>
      </c>
      <c r="L74" s="168">
        <v>-379344</v>
      </c>
      <c r="N74" s="168" t="s">
        <v>476</v>
      </c>
      <c r="O74" s="168">
        <v>0</v>
      </c>
      <c r="P74" s="168">
        <v>0</v>
      </c>
      <c r="Q74" s="168">
        <v>0</v>
      </c>
      <c r="R74" s="168">
        <v>0</v>
      </c>
      <c r="T74" s="168" t="s">
        <v>476</v>
      </c>
      <c r="U74" s="168">
        <v>0</v>
      </c>
      <c r="V74" s="168">
        <v>0</v>
      </c>
      <c r="W74" s="168">
        <v>0</v>
      </c>
      <c r="X74" s="168">
        <v>0</v>
      </c>
      <c r="Z74" s="168" t="s">
        <v>476</v>
      </c>
      <c r="AA74" s="168">
        <v>0</v>
      </c>
      <c r="AB74" s="168">
        <v>0</v>
      </c>
      <c r="AC74" s="168">
        <v>0</v>
      </c>
      <c r="AD74" s="168">
        <v>0</v>
      </c>
      <c r="AF74" s="168" t="s">
        <v>476</v>
      </c>
      <c r="AG74" s="168">
        <v>3100450</v>
      </c>
      <c r="AH74" s="168">
        <v>414231</v>
      </c>
      <c r="AI74" s="168">
        <v>3903399</v>
      </c>
      <c r="AJ74" s="168">
        <v>-802949</v>
      </c>
    </row>
    <row r="75" spans="2:36" x14ac:dyDescent="0.25">
      <c r="B75" s="168" t="s">
        <v>477</v>
      </c>
      <c r="C75" s="168">
        <v>6685161</v>
      </c>
      <c r="D75" s="168">
        <v>1410468.5999999996</v>
      </c>
      <c r="E75" s="168">
        <v>4644728.5999999996</v>
      </c>
      <c r="F75" s="168">
        <v>2040432.4000000004</v>
      </c>
      <c r="H75" s="168" t="s">
        <v>477</v>
      </c>
      <c r="I75" s="168">
        <v>6382560</v>
      </c>
      <c r="J75" s="168">
        <v>1132807.1399999997</v>
      </c>
      <c r="K75" s="168">
        <v>2920113.1399999997</v>
      </c>
      <c r="L75" s="168">
        <v>3462446.8600000003</v>
      </c>
      <c r="N75" s="168" t="s">
        <v>477</v>
      </c>
      <c r="O75" s="168">
        <v>5041464</v>
      </c>
      <c r="P75" s="168">
        <v>500000</v>
      </c>
      <c r="Q75" s="168">
        <v>1420122</v>
      </c>
      <c r="R75" s="168">
        <v>3621342</v>
      </c>
      <c r="T75" s="168" t="s">
        <v>477</v>
      </c>
      <c r="U75" s="168">
        <v>0</v>
      </c>
      <c r="V75" s="168">
        <v>0</v>
      </c>
      <c r="W75" s="168">
        <v>0</v>
      </c>
      <c r="X75" s="168">
        <v>0</v>
      </c>
      <c r="Z75" s="168" t="s">
        <v>477</v>
      </c>
      <c r="AA75" s="168">
        <v>0</v>
      </c>
      <c r="AB75" s="168">
        <v>0</v>
      </c>
      <c r="AC75" s="168">
        <v>0</v>
      </c>
      <c r="AD75" s="168">
        <v>0</v>
      </c>
      <c r="AF75" s="168" t="s">
        <v>477</v>
      </c>
      <c r="AG75" s="168">
        <v>18109185</v>
      </c>
      <c r="AH75" s="168">
        <v>3043275.7399999993</v>
      </c>
      <c r="AI75" s="168">
        <v>8984963.7399999984</v>
      </c>
      <c r="AJ75" s="168">
        <v>9124221.2600000016</v>
      </c>
    </row>
    <row r="76" spans="2:36" x14ac:dyDescent="0.25">
      <c r="B76" s="168" t="s">
        <v>478</v>
      </c>
      <c r="C76" s="168">
        <v>155887381</v>
      </c>
      <c r="D76" s="168">
        <v>49175958</v>
      </c>
      <c r="E76" s="168">
        <v>182946558</v>
      </c>
      <c r="F76" s="168">
        <v>-27059177</v>
      </c>
      <c r="H76" s="168" t="s">
        <v>478</v>
      </c>
      <c r="I76" s="168">
        <v>51429797</v>
      </c>
      <c r="J76" s="168">
        <v>9425228.2400000095</v>
      </c>
      <c r="K76" s="168">
        <v>105400644.24000001</v>
      </c>
      <c r="L76" s="168">
        <v>-53970847.24000001</v>
      </c>
      <c r="N76" s="168" t="s">
        <v>478</v>
      </c>
      <c r="O76" s="168">
        <v>0</v>
      </c>
      <c r="P76" s="168">
        <v>0</v>
      </c>
      <c r="Q76" s="168">
        <v>0</v>
      </c>
      <c r="R76" s="168">
        <v>0</v>
      </c>
      <c r="T76" s="168" t="s">
        <v>478</v>
      </c>
      <c r="U76" s="168">
        <v>0</v>
      </c>
      <c r="V76" s="168">
        <v>4462630.6900000004</v>
      </c>
      <c r="W76" s="168">
        <v>4462630.6900000004</v>
      </c>
      <c r="X76" s="168">
        <v>-4462630.6900000004</v>
      </c>
      <c r="Z76" s="168" t="s">
        <v>478</v>
      </c>
      <c r="AA76" s="168">
        <v>0</v>
      </c>
      <c r="AB76" s="168">
        <v>0</v>
      </c>
      <c r="AC76" s="168">
        <v>0</v>
      </c>
      <c r="AD76" s="168">
        <v>0</v>
      </c>
      <c r="AF76" s="168" t="s">
        <v>478</v>
      </c>
      <c r="AG76" s="168">
        <v>207317178</v>
      </c>
      <c r="AH76" s="168">
        <v>63063816.930000007</v>
      </c>
      <c r="AI76" s="168">
        <v>292809832.93000001</v>
      </c>
      <c r="AJ76" s="168">
        <v>-85492654.930000007</v>
      </c>
    </row>
    <row r="77" spans="2:36" x14ac:dyDescent="0.25">
      <c r="B77" s="168" t="s">
        <v>479</v>
      </c>
      <c r="C77" s="168">
        <v>457008436</v>
      </c>
      <c r="D77" s="168">
        <v>181856005.71000004</v>
      </c>
      <c r="E77" s="168">
        <v>590756293.71000004</v>
      </c>
      <c r="F77" s="168">
        <v>-133747857.71000004</v>
      </c>
      <c r="H77" s="168" t="s">
        <v>479</v>
      </c>
      <c r="I77" s="168">
        <v>3148725</v>
      </c>
      <c r="J77" s="168">
        <v>263299</v>
      </c>
      <c r="K77" s="168">
        <v>1192073</v>
      </c>
      <c r="L77" s="168">
        <v>1956652</v>
      </c>
      <c r="N77" s="168" t="s">
        <v>479</v>
      </c>
      <c r="O77" s="168">
        <v>0</v>
      </c>
      <c r="P77" s="168">
        <v>0</v>
      </c>
      <c r="Q77" s="168">
        <v>0</v>
      </c>
      <c r="R77" s="168">
        <v>0</v>
      </c>
      <c r="T77" s="168" t="s">
        <v>479</v>
      </c>
      <c r="U77" s="168">
        <v>0</v>
      </c>
      <c r="V77" s="168">
        <v>0</v>
      </c>
      <c r="W77" s="168">
        <v>0</v>
      </c>
      <c r="X77" s="168">
        <v>0</v>
      </c>
      <c r="Z77" s="168" t="s">
        <v>479</v>
      </c>
      <c r="AA77" s="168">
        <v>0</v>
      </c>
      <c r="AB77" s="168">
        <v>0</v>
      </c>
      <c r="AC77" s="168">
        <v>0</v>
      </c>
      <c r="AD77" s="168">
        <v>0</v>
      </c>
      <c r="AF77" s="168" t="s">
        <v>479</v>
      </c>
      <c r="AG77" s="168">
        <v>460157161</v>
      </c>
      <c r="AH77" s="168">
        <v>182119304.71000004</v>
      </c>
      <c r="AI77" s="168">
        <v>591948366.71000004</v>
      </c>
      <c r="AJ77" s="168">
        <v>-131791205.71000004</v>
      </c>
    </row>
    <row r="78" spans="2:36" x14ac:dyDescent="0.25">
      <c r="B78" s="166" t="s">
        <v>480</v>
      </c>
      <c r="C78" s="166">
        <v>38178738</v>
      </c>
      <c r="D78" s="166">
        <v>8391195.5900000036</v>
      </c>
      <c r="E78" s="166">
        <v>28761420.590000004</v>
      </c>
      <c r="F78" s="166">
        <v>9417317.4099999964</v>
      </c>
      <c r="H78" s="166" t="s">
        <v>480</v>
      </c>
      <c r="I78" s="166">
        <v>59632176</v>
      </c>
      <c r="J78" s="166">
        <v>11669654.399999999</v>
      </c>
      <c r="K78" s="166">
        <v>27262421.399999999</v>
      </c>
      <c r="L78" s="166">
        <v>32369754.600000001</v>
      </c>
      <c r="N78" s="166" t="s">
        <v>480</v>
      </c>
      <c r="O78" s="166">
        <v>0</v>
      </c>
      <c r="P78" s="166">
        <v>0</v>
      </c>
      <c r="Q78" s="166">
        <v>0</v>
      </c>
      <c r="R78" s="166">
        <v>0</v>
      </c>
      <c r="T78" s="166" t="s">
        <v>480</v>
      </c>
      <c r="U78" s="166">
        <v>0</v>
      </c>
      <c r="V78" s="166">
        <v>0</v>
      </c>
      <c r="W78" s="166">
        <v>530998</v>
      </c>
      <c r="X78" s="166">
        <v>-530998</v>
      </c>
      <c r="Z78" s="166" t="s">
        <v>480</v>
      </c>
      <c r="AA78" s="166">
        <v>0</v>
      </c>
      <c r="AB78" s="166">
        <v>0</v>
      </c>
      <c r="AC78" s="166">
        <v>0</v>
      </c>
      <c r="AD78" s="166">
        <v>0</v>
      </c>
      <c r="AF78" s="166" t="s">
        <v>480</v>
      </c>
      <c r="AG78" s="166">
        <v>97810914</v>
      </c>
      <c r="AH78" s="166">
        <v>20060849.990000002</v>
      </c>
      <c r="AI78" s="166">
        <v>56554839.990000002</v>
      </c>
      <c r="AJ78" s="166">
        <v>41256074.009999998</v>
      </c>
    </row>
    <row r="79" spans="2:36" x14ac:dyDescent="0.25">
      <c r="B79" s="168" t="s">
        <v>481</v>
      </c>
      <c r="C79" s="168">
        <v>9680873</v>
      </c>
      <c r="D79" s="168">
        <v>2185840.16</v>
      </c>
      <c r="E79" s="168">
        <v>5861957.1600000001</v>
      </c>
      <c r="F79" s="168">
        <v>3818915.8399999999</v>
      </c>
      <c r="H79" s="168" t="s">
        <v>481</v>
      </c>
      <c r="I79" s="168">
        <v>20569599</v>
      </c>
      <c r="J79" s="168">
        <v>1586738.9100000001</v>
      </c>
      <c r="K79" s="168">
        <v>4811489.91</v>
      </c>
      <c r="L79" s="168">
        <v>15758109.09</v>
      </c>
      <c r="N79" s="168" t="s">
        <v>481</v>
      </c>
      <c r="O79" s="168">
        <v>0</v>
      </c>
      <c r="P79" s="168">
        <v>0</v>
      </c>
      <c r="Q79" s="168">
        <v>0</v>
      </c>
      <c r="R79" s="168">
        <v>0</v>
      </c>
      <c r="T79" s="168" t="s">
        <v>481</v>
      </c>
      <c r="U79" s="168">
        <v>0</v>
      </c>
      <c r="V79" s="168">
        <v>0</v>
      </c>
      <c r="W79" s="168">
        <v>0</v>
      </c>
      <c r="X79" s="168">
        <v>0</v>
      </c>
      <c r="Z79" s="168" t="s">
        <v>481</v>
      </c>
      <c r="AA79" s="168">
        <v>0</v>
      </c>
      <c r="AB79" s="168">
        <v>0</v>
      </c>
      <c r="AC79" s="168">
        <v>0</v>
      </c>
      <c r="AD79" s="168">
        <v>0</v>
      </c>
      <c r="AF79" s="168" t="s">
        <v>481</v>
      </c>
      <c r="AG79" s="168">
        <v>30250472</v>
      </c>
      <c r="AH79" s="168">
        <v>3772579.0700000003</v>
      </c>
      <c r="AI79" s="168">
        <v>10673447.07</v>
      </c>
      <c r="AJ79" s="168">
        <v>19577024.93</v>
      </c>
    </row>
    <row r="80" spans="2:36" x14ac:dyDescent="0.25">
      <c r="B80" s="168" t="s">
        <v>482</v>
      </c>
      <c r="C80" s="168">
        <v>6175728</v>
      </c>
      <c r="D80" s="168">
        <v>1564795.42</v>
      </c>
      <c r="E80" s="168">
        <v>4243518.42</v>
      </c>
      <c r="F80" s="168">
        <v>1932209.58</v>
      </c>
      <c r="H80" s="168" t="s">
        <v>482</v>
      </c>
      <c r="I80" s="168">
        <v>7534200</v>
      </c>
      <c r="J80" s="168">
        <v>2033157.1300000008</v>
      </c>
      <c r="K80" s="168">
        <v>7051812.1300000008</v>
      </c>
      <c r="L80" s="168">
        <v>482387.86999999918</v>
      </c>
      <c r="N80" s="168" t="s">
        <v>482</v>
      </c>
      <c r="O80" s="168">
        <v>0</v>
      </c>
      <c r="P80" s="168">
        <v>0</v>
      </c>
      <c r="Q80" s="168">
        <v>0</v>
      </c>
      <c r="R80" s="168">
        <v>0</v>
      </c>
      <c r="T80" s="168" t="s">
        <v>482</v>
      </c>
      <c r="U80" s="168">
        <v>0</v>
      </c>
      <c r="V80" s="168">
        <v>0</v>
      </c>
      <c r="W80" s="168">
        <v>0</v>
      </c>
      <c r="X80" s="168">
        <v>0</v>
      </c>
      <c r="Z80" s="168" t="s">
        <v>482</v>
      </c>
      <c r="AA80" s="168">
        <v>0</v>
      </c>
      <c r="AB80" s="168">
        <v>0</v>
      </c>
      <c r="AC80" s="168">
        <v>0</v>
      </c>
      <c r="AD80" s="168">
        <v>0</v>
      </c>
      <c r="AF80" s="168" t="s">
        <v>482</v>
      </c>
      <c r="AG80" s="168">
        <v>13709928</v>
      </c>
      <c r="AH80" s="168">
        <v>3597952.5500000007</v>
      </c>
      <c r="AI80" s="168">
        <v>11295330.550000001</v>
      </c>
      <c r="AJ80" s="168">
        <v>2414597.4499999993</v>
      </c>
    </row>
    <row r="81" spans="2:36" x14ac:dyDescent="0.25">
      <c r="B81" s="168" t="s">
        <v>483</v>
      </c>
      <c r="C81" s="168">
        <v>4040611</v>
      </c>
      <c r="D81" s="168">
        <v>738246.75</v>
      </c>
      <c r="E81" s="168">
        <v>2461811.75</v>
      </c>
      <c r="F81" s="168">
        <v>1578799.25</v>
      </c>
      <c r="H81" s="168" t="s">
        <v>483</v>
      </c>
      <c r="I81" s="168">
        <v>12266504</v>
      </c>
      <c r="J81" s="168">
        <v>1512441.83</v>
      </c>
      <c r="K81" s="168">
        <v>2252716.83</v>
      </c>
      <c r="L81" s="168">
        <v>10013787.17</v>
      </c>
      <c r="N81" s="168" t="s">
        <v>483</v>
      </c>
      <c r="O81" s="168">
        <v>0</v>
      </c>
      <c r="P81" s="168">
        <v>0</v>
      </c>
      <c r="Q81" s="168">
        <v>0</v>
      </c>
      <c r="R81" s="168">
        <v>0</v>
      </c>
      <c r="T81" s="168" t="s">
        <v>483</v>
      </c>
      <c r="U81" s="168">
        <v>0</v>
      </c>
      <c r="V81" s="168">
        <v>0</v>
      </c>
      <c r="W81" s="168">
        <v>0</v>
      </c>
      <c r="X81" s="168">
        <v>0</v>
      </c>
      <c r="Z81" s="168" t="s">
        <v>483</v>
      </c>
      <c r="AA81" s="168">
        <v>0</v>
      </c>
      <c r="AB81" s="168">
        <v>0</v>
      </c>
      <c r="AC81" s="168">
        <v>0</v>
      </c>
      <c r="AD81" s="168">
        <v>0</v>
      </c>
      <c r="AF81" s="168" t="s">
        <v>483</v>
      </c>
      <c r="AG81" s="168">
        <v>16307115</v>
      </c>
      <c r="AH81" s="168">
        <v>2250688.58</v>
      </c>
      <c r="AI81" s="168">
        <v>4714528.58</v>
      </c>
      <c r="AJ81" s="168">
        <v>11592586.42</v>
      </c>
    </row>
    <row r="82" spans="2:36" x14ac:dyDescent="0.25">
      <c r="B82" s="168" t="s">
        <v>484</v>
      </c>
      <c r="C82" s="168">
        <v>3625684</v>
      </c>
      <c r="D82" s="168">
        <v>744947.56</v>
      </c>
      <c r="E82" s="168">
        <v>3119872.56</v>
      </c>
      <c r="F82" s="168">
        <v>505811.43999999994</v>
      </c>
      <c r="H82" s="168" t="s">
        <v>484</v>
      </c>
      <c r="I82" s="168">
        <v>4864162</v>
      </c>
      <c r="J82" s="168">
        <v>574423.97</v>
      </c>
      <c r="K82" s="168">
        <v>1134347.97</v>
      </c>
      <c r="L82" s="168">
        <v>3729814.0300000003</v>
      </c>
      <c r="N82" s="168" t="s">
        <v>484</v>
      </c>
      <c r="O82" s="168">
        <v>0</v>
      </c>
      <c r="P82" s="168">
        <v>0</v>
      </c>
      <c r="Q82" s="168">
        <v>0</v>
      </c>
      <c r="R82" s="168">
        <v>0</v>
      </c>
      <c r="T82" s="168" t="s">
        <v>484</v>
      </c>
      <c r="U82" s="168">
        <v>0</v>
      </c>
      <c r="V82" s="168">
        <v>0</v>
      </c>
      <c r="W82" s="168">
        <v>0</v>
      </c>
      <c r="X82" s="168">
        <v>0</v>
      </c>
      <c r="Z82" s="168" t="s">
        <v>484</v>
      </c>
      <c r="AA82" s="168">
        <v>0</v>
      </c>
      <c r="AB82" s="168">
        <v>0</v>
      </c>
      <c r="AC82" s="168">
        <v>0</v>
      </c>
      <c r="AD82" s="168">
        <v>0</v>
      </c>
      <c r="AF82" s="168" t="s">
        <v>484</v>
      </c>
      <c r="AG82" s="168">
        <v>8489846</v>
      </c>
      <c r="AH82" s="168">
        <v>1319371.53</v>
      </c>
      <c r="AI82" s="168">
        <v>4254220.53</v>
      </c>
      <c r="AJ82" s="168">
        <v>4235625.4700000007</v>
      </c>
    </row>
    <row r="83" spans="2:36" x14ac:dyDescent="0.25">
      <c r="B83" s="168" t="s">
        <v>485</v>
      </c>
      <c r="C83" s="168">
        <v>11520860</v>
      </c>
      <c r="D83" s="168">
        <v>2743710.4400000013</v>
      </c>
      <c r="E83" s="168">
        <v>11531358.440000001</v>
      </c>
      <c r="F83" s="168">
        <v>-10498.440000001341</v>
      </c>
      <c r="H83" s="168" t="s">
        <v>485</v>
      </c>
      <c r="I83" s="168">
        <v>10432705</v>
      </c>
      <c r="J83" s="168">
        <v>5947407.5599999987</v>
      </c>
      <c r="K83" s="168">
        <v>11614709.559999999</v>
      </c>
      <c r="L83" s="168">
        <v>-1182004.5599999987</v>
      </c>
      <c r="N83" s="168" t="s">
        <v>485</v>
      </c>
      <c r="O83" s="168">
        <v>0</v>
      </c>
      <c r="P83" s="168">
        <v>0</v>
      </c>
      <c r="Q83" s="168">
        <v>0</v>
      </c>
      <c r="R83" s="168">
        <v>0</v>
      </c>
      <c r="T83" s="168" t="s">
        <v>485</v>
      </c>
      <c r="U83" s="168">
        <v>0</v>
      </c>
      <c r="V83" s="168">
        <v>0</v>
      </c>
      <c r="W83" s="168">
        <v>530998</v>
      </c>
      <c r="X83" s="168">
        <v>-530998</v>
      </c>
      <c r="Z83" s="168" t="s">
        <v>485</v>
      </c>
      <c r="AA83" s="168">
        <v>0</v>
      </c>
      <c r="AB83" s="168">
        <v>0</v>
      </c>
      <c r="AC83" s="168">
        <v>0</v>
      </c>
      <c r="AD83" s="168">
        <v>0</v>
      </c>
      <c r="AF83" s="168" t="s">
        <v>485</v>
      </c>
      <c r="AG83" s="168">
        <v>21953565</v>
      </c>
      <c r="AH83" s="168">
        <v>8691118</v>
      </c>
      <c r="AI83" s="168">
        <v>23677066</v>
      </c>
      <c r="AJ83" s="168">
        <v>-1723501</v>
      </c>
    </row>
    <row r="84" spans="2:36" x14ac:dyDescent="0.25">
      <c r="B84" s="168" t="s">
        <v>486</v>
      </c>
      <c r="C84" s="168">
        <v>3134982</v>
      </c>
      <c r="D84" s="168">
        <v>413655.26</v>
      </c>
      <c r="E84" s="168">
        <v>1542902.26</v>
      </c>
      <c r="F84" s="168">
        <v>1592079.74</v>
      </c>
      <c r="H84" s="168" t="s">
        <v>486</v>
      </c>
      <c r="I84" s="168">
        <v>3965006</v>
      </c>
      <c r="J84" s="168">
        <v>15485</v>
      </c>
      <c r="K84" s="168">
        <v>397345</v>
      </c>
      <c r="L84" s="168">
        <v>3567661</v>
      </c>
      <c r="N84" s="168" t="s">
        <v>486</v>
      </c>
      <c r="O84" s="168">
        <v>0</v>
      </c>
      <c r="P84" s="168">
        <v>0</v>
      </c>
      <c r="Q84" s="168">
        <v>0</v>
      </c>
      <c r="R84" s="168">
        <v>0</v>
      </c>
      <c r="T84" s="168" t="s">
        <v>486</v>
      </c>
      <c r="U84" s="168">
        <v>0</v>
      </c>
      <c r="V84" s="168">
        <v>0</v>
      </c>
      <c r="W84" s="168">
        <v>0</v>
      </c>
      <c r="X84" s="168">
        <v>0</v>
      </c>
      <c r="Z84" s="168" t="s">
        <v>486</v>
      </c>
      <c r="AA84" s="168">
        <v>0</v>
      </c>
      <c r="AB84" s="168">
        <v>0</v>
      </c>
      <c r="AC84" s="168">
        <v>0</v>
      </c>
      <c r="AD84" s="168">
        <v>0</v>
      </c>
      <c r="AF84" s="168" t="s">
        <v>486</v>
      </c>
      <c r="AG84" s="168">
        <v>7099988</v>
      </c>
      <c r="AH84" s="168">
        <v>429140.26</v>
      </c>
      <c r="AI84" s="168">
        <v>1940247.26</v>
      </c>
      <c r="AJ84" s="168">
        <v>5159740.74</v>
      </c>
    </row>
    <row r="85" spans="2:36" x14ac:dyDescent="0.25">
      <c r="B85" s="166" t="s">
        <v>487</v>
      </c>
      <c r="C85" s="166">
        <v>0</v>
      </c>
      <c r="D85" s="166">
        <v>0</v>
      </c>
      <c r="E85" s="166">
        <v>0</v>
      </c>
      <c r="F85" s="166">
        <v>0</v>
      </c>
      <c r="H85" s="166" t="s">
        <v>487</v>
      </c>
      <c r="I85" s="166">
        <v>0</v>
      </c>
      <c r="J85" s="166">
        <v>0</v>
      </c>
      <c r="K85" s="166">
        <v>0</v>
      </c>
      <c r="L85" s="166">
        <v>0</v>
      </c>
      <c r="N85" s="166" t="s">
        <v>487</v>
      </c>
      <c r="O85" s="166">
        <v>954674169</v>
      </c>
      <c r="P85" s="166">
        <v>242800311</v>
      </c>
      <c r="Q85" s="166">
        <v>999118842</v>
      </c>
      <c r="R85" s="166">
        <v>-44444673</v>
      </c>
      <c r="T85" s="166" t="s">
        <v>487</v>
      </c>
      <c r="U85" s="166">
        <v>0</v>
      </c>
      <c r="V85" s="166">
        <v>0</v>
      </c>
      <c r="W85" s="166">
        <v>0</v>
      </c>
      <c r="X85" s="166">
        <v>0</v>
      </c>
      <c r="Z85" s="166"/>
      <c r="AA85" s="166">
        <v>0</v>
      </c>
      <c r="AB85" s="166">
        <v>0</v>
      </c>
      <c r="AC85" s="166">
        <v>0</v>
      </c>
      <c r="AD85" s="166">
        <v>0</v>
      </c>
      <c r="AF85" s="166" t="s">
        <v>487</v>
      </c>
      <c r="AG85" s="166">
        <f>O85</f>
        <v>954674169</v>
      </c>
      <c r="AH85" s="166">
        <v>242800311</v>
      </c>
      <c r="AI85" s="166">
        <v>999118842</v>
      </c>
      <c r="AJ85" s="166">
        <v>-44444673</v>
      </c>
    </row>
    <row r="86" spans="2:36" x14ac:dyDescent="0.25">
      <c r="B86" s="168" t="s">
        <v>410</v>
      </c>
      <c r="C86" s="168"/>
      <c r="D86" s="168">
        <v>0</v>
      </c>
      <c r="E86" s="168"/>
      <c r="F86" s="168"/>
      <c r="H86" s="168" t="s">
        <v>410</v>
      </c>
      <c r="I86" s="168"/>
      <c r="J86" s="168">
        <v>0</v>
      </c>
      <c r="K86" s="168"/>
      <c r="L86" s="168">
        <v>0</v>
      </c>
      <c r="N86" s="168" t="s">
        <v>410</v>
      </c>
      <c r="O86" s="168">
        <v>954674169</v>
      </c>
      <c r="P86" s="168">
        <v>242800311</v>
      </c>
      <c r="Q86" s="168">
        <v>999118842</v>
      </c>
      <c r="R86" s="168">
        <v>-44444673</v>
      </c>
      <c r="T86" s="168" t="s">
        <v>410</v>
      </c>
      <c r="U86" s="168"/>
      <c r="V86" s="168">
        <v>0</v>
      </c>
      <c r="W86" s="168"/>
      <c r="X86" s="168">
        <v>0</v>
      </c>
      <c r="Z86" s="168" t="s">
        <v>410</v>
      </c>
      <c r="AA86" s="168">
        <v>0</v>
      </c>
      <c r="AB86" s="168">
        <v>0</v>
      </c>
      <c r="AC86" s="168">
        <v>0</v>
      </c>
      <c r="AD86" s="168">
        <v>0</v>
      </c>
      <c r="AF86" s="168" t="s">
        <v>410</v>
      </c>
      <c r="AG86" s="168">
        <f>O86</f>
        <v>954674169</v>
      </c>
      <c r="AH86" s="168">
        <v>242800311</v>
      </c>
      <c r="AI86" s="168">
        <v>999118842</v>
      </c>
      <c r="AJ86" s="168">
        <v>-44444673</v>
      </c>
    </row>
    <row r="87" spans="2:36" x14ac:dyDescent="0.25">
      <c r="B87" s="166" t="s">
        <v>488</v>
      </c>
      <c r="C87" s="166">
        <v>0</v>
      </c>
      <c r="D87" s="166">
        <v>0</v>
      </c>
      <c r="E87" s="166">
        <v>0</v>
      </c>
      <c r="F87" s="166">
        <v>0</v>
      </c>
      <c r="H87" s="166" t="s">
        <v>488</v>
      </c>
      <c r="I87" s="166">
        <v>250000000</v>
      </c>
      <c r="J87" s="166">
        <v>0</v>
      </c>
      <c r="K87" s="166">
        <v>1000000</v>
      </c>
      <c r="L87" s="166">
        <v>249000000</v>
      </c>
      <c r="N87" s="166" t="s">
        <v>488</v>
      </c>
      <c r="O87" s="166">
        <v>0</v>
      </c>
      <c r="P87" s="166">
        <v>0</v>
      </c>
      <c r="Q87" s="166"/>
      <c r="R87" s="166">
        <v>0</v>
      </c>
      <c r="T87" s="166" t="s">
        <v>488</v>
      </c>
      <c r="U87" s="166">
        <v>800000000</v>
      </c>
      <c r="V87" s="166">
        <v>0</v>
      </c>
      <c r="W87" s="166">
        <v>2012300</v>
      </c>
      <c r="X87" s="166">
        <v>797987700</v>
      </c>
      <c r="Z87" s="166" t="s">
        <v>488</v>
      </c>
      <c r="AA87" s="166">
        <v>260000000</v>
      </c>
      <c r="AB87" s="166">
        <v>0</v>
      </c>
      <c r="AC87" s="166">
        <v>0</v>
      </c>
      <c r="AD87" s="166">
        <v>260000000</v>
      </c>
      <c r="AF87" s="166" t="s">
        <v>488</v>
      </c>
      <c r="AG87" s="166">
        <v>1310000000</v>
      </c>
      <c r="AH87" s="166">
        <v>0</v>
      </c>
      <c r="AI87" s="166">
        <v>3012300</v>
      </c>
      <c r="AJ87" s="166">
        <v>1306987700</v>
      </c>
    </row>
    <row r="88" spans="2:36" x14ac:dyDescent="0.25">
      <c r="B88" s="168" t="s">
        <v>305</v>
      </c>
      <c r="C88" s="168"/>
      <c r="D88" s="168">
        <v>0</v>
      </c>
      <c r="E88" s="168"/>
      <c r="F88" s="168">
        <v>0</v>
      </c>
      <c r="H88" s="168" t="s">
        <v>305</v>
      </c>
      <c r="I88" s="168">
        <v>250000000</v>
      </c>
      <c r="J88" s="168">
        <v>0</v>
      </c>
      <c r="K88" s="168">
        <v>1000000</v>
      </c>
      <c r="L88" s="168">
        <v>249000000</v>
      </c>
      <c r="N88" s="168" t="s">
        <v>305</v>
      </c>
      <c r="O88" s="168">
        <v>0</v>
      </c>
      <c r="P88" s="168">
        <v>0</v>
      </c>
      <c r="Q88" s="168">
        <v>0</v>
      </c>
      <c r="R88" s="168">
        <v>0</v>
      </c>
      <c r="T88" s="168" t="s">
        <v>305</v>
      </c>
      <c r="U88" s="168"/>
      <c r="V88" s="168">
        <v>0</v>
      </c>
      <c r="W88" s="168"/>
      <c r="X88" s="168"/>
      <c r="Z88" s="168" t="s">
        <v>305</v>
      </c>
      <c r="AA88" s="168">
        <v>0</v>
      </c>
      <c r="AB88" s="168">
        <v>0</v>
      </c>
      <c r="AC88" s="168">
        <v>0</v>
      </c>
      <c r="AD88" s="168">
        <v>0</v>
      </c>
      <c r="AF88" s="168" t="s">
        <v>305</v>
      </c>
      <c r="AG88" s="168">
        <v>250000000</v>
      </c>
      <c r="AH88" s="168">
        <v>0</v>
      </c>
      <c r="AI88" s="168">
        <v>1000000</v>
      </c>
      <c r="AJ88" s="168">
        <v>249000000</v>
      </c>
    </row>
    <row r="89" spans="2:36" x14ac:dyDescent="0.25">
      <c r="B89" s="168" t="s">
        <v>85</v>
      </c>
      <c r="C89" s="168"/>
      <c r="D89" s="168">
        <v>0</v>
      </c>
      <c r="E89" s="168"/>
      <c r="F89" s="168">
        <v>0</v>
      </c>
      <c r="H89" s="168" t="s">
        <v>85</v>
      </c>
      <c r="I89" s="168"/>
      <c r="J89" s="168">
        <v>0</v>
      </c>
      <c r="K89" s="168"/>
      <c r="L89" s="168">
        <v>0</v>
      </c>
      <c r="N89" s="168" t="s">
        <v>85</v>
      </c>
      <c r="O89" s="168">
        <v>0</v>
      </c>
      <c r="P89" s="168">
        <v>0</v>
      </c>
      <c r="Q89" s="168">
        <v>0</v>
      </c>
      <c r="R89" s="168">
        <v>0</v>
      </c>
      <c r="T89" s="168" t="s">
        <v>85</v>
      </c>
      <c r="U89" s="168">
        <v>800000000</v>
      </c>
      <c r="V89" s="168">
        <v>0</v>
      </c>
      <c r="W89" s="168">
        <v>2012300</v>
      </c>
      <c r="X89" s="168">
        <v>797987700</v>
      </c>
      <c r="Z89" s="168" t="s">
        <v>85</v>
      </c>
      <c r="AA89" s="168">
        <v>0</v>
      </c>
      <c r="AB89" s="168">
        <v>0</v>
      </c>
      <c r="AC89" s="168">
        <v>0</v>
      </c>
      <c r="AD89" s="168">
        <v>0</v>
      </c>
      <c r="AF89" s="168" t="s">
        <v>85</v>
      </c>
      <c r="AG89" s="168">
        <v>800000000</v>
      </c>
      <c r="AH89" s="168">
        <v>0</v>
      </c>
      <c r="AI89" s="168">
        <v>2012300</v>
      </c>
      <c r="AJ89" s="168">
        <v>797987700</v>
      </c>
    </row>
    <row r="90" spans="2:36" x14ac:dyDescent="0.25">
      <c r="B90" s="168" t="s">
        <v>83</v>
      </c>
      <c r="C90" s="168"/>
      <c r="D90" s="168">
        <v>0</v>
      </c>
      <c r="E90" s="168"/>
      <c r="F90" s="168">
        <v>0</v>
      </c>
      <c r="H90" s="168" t="s">
        <v>83</v>
      </c>
      <c r="I90" s="168"/>
      <c r="J90" s="168">
        <v>0</v>
      </c>
      <c r="K90" s="168"/>
      <c r="L90" s="168">
        <v>0</v>
      </c>
      <c r="N90" s="168" t="s">
        <v>83</v>
      </c>
      <c r="O90" s="168">
        <v>0</v>
      </c>
      <c r="P90" s="168">
        <v>0</v>
      </c>
      <c r="Q90" s="168"/>
      <c r="R90" s="168">
        <v>0</v>
      </c>
      <c r="T90" s="168" t="s">
        <v>83</v>
      </c>
      <c r="U90" s="168"/>
      <c r="V90" s="168">
        <v>0</v>
      </c>
      <c r="W90" s="168"/>
      <c r="X90" s="168"/>
      <c r="Y90" s="15">
        <v>0</v>
      </c>
      <c r="Z90" s="168" t="s">
        <v>83</v>
      </c>
      <c r="AA90" s="168">
        <v>260000000</v>
      </c>
      <c r="AB90" s="168">
        <v>0</v>
      </c>
      <c r="AC90" s="168">
        <v>0</v>
      </c>
      <c r="AD90" s="168">
        <v>260000000</v>
      </c>
      <c r="AF90" s="168" t="s">
        <v>83</v>
      </c>
      <c r="AG90" s="168">
        <v>260000000</v>
      </c>
      <c r="AH90" s="168">
        <v>0</v>
      </c>
      <c r="AI90" s="168">
        <v>0</v>
      </c>
      <c r="AJ90" s="168">
        <v>260000000</v>
      </c>
    </row>
    <row r="91" spans="2:36" x14ac:dyDescent="0.25">
      <c r="B91" s="175" t="s">
        <v>489</v>
      </c>
      <c r="C91" s="175">
        <v>4412535083</v>
      </c>
      <c r="D91" s="175">
        <v>1388905619.6100001</v>
      </c>
      <c r="E91" s="175">
        <v>5713838855.6099997</v>
      </c>
      <c r="F91" s="175">
        <v>-1301303772.6099997</v>
      </c>
      <c r="H91" s="175" t="s">
        <v>489</v>
      </c>
      <c r="I91" s="175">
        <v>2218955958</v>
      </c>
      <c r="J91" s="175">
        <v>829612394.77999997</v>
      </c>
      <c r="K91" s="175">
        <v>2549108899.7800002</v>
      </c>
      <c r="L91" s="175">
        <v>-330152941.78000021</v>
      </c>
      <c r="N91" s="175" t="s">
        <v>489</v>
      </c>
      <c r="O91" s="175">
        <v>2466181531</v>
      </c>
      <c r="P91" s="175">
        <v>630914382</v>
      </c>
      <c r="Q91" s="175">
        <v>2559873736</v>
      </c>
      <c r="R91" s="175">
        <v>-93692205</v>
      </c>
      <c r="T91" s="175" t="s">
        <v>489</v>
      </c>
      <c r="U91" s="175">
        <v>426883753</v>
      </c>
      <c r="V91" s="175">
        <v>63807949.580000021</v>
      </c>
      <c r="W91" s="175">
        <v>515011975.58000004</v>
      </c>
      <c r="X91" s="175">
        <v>-88128222.580000043</v>
      </c>
      <c r="Z91" s="175" t="s">
        <v>489</v>
      </c>
      <c r="AA91" s="175">
        <v>7760000</v>
      </c>
      <c r="AB91" s="175">
        <v>365179874.98378801</v>
      </c>
      <c r="AC91" s="175">
        <v>481523512.98378801</v>
      </c>
      <c r="AD91" s="175">
        <v>-473763512.98378801</v>
      </c>
      <c r="AF91" s="175" t="s">
        <v>489</v>
      </c>
      <c r="AG91" s="175">
        <v>9532316325</v>
      </c>
      <c r="AH91" s="175">
        <v>3278420220.9537888</v>
      </c>
      <c r="AI91" s="175">
        <v>11819356979.953785</v>
      </c>
      <c r="AJ91" s="175">
        <v>-2287040654.9537878</v>
      </c>
    </row>
    <row r="93" spans="2:36" x14ac:dyDescent="0.25">
      <c r="I93" s="15"/>
      <c r="J93" s="15"/>
      <c r="K93" s="15"/>
      <c r="L93" s="15"/>
    </row>
  </sheetData>
  <sheetProtection password="DA25" sheet="1" objects="1" scenarios="1"/>
  <conditionalFormatting sqref="F4:F6">
    <cfRule type="cellIs" dxfId="163" priority="173" operator="lessThan">
      <formula>0</formula>
    </cfRule>
  </conditionalFormatting>
  <conditionalFormatting sqref="Y90">
    <cfRule type="cellIs" dxfId="162" priority="188" operator="lessThan">
      <formula>0</formula>
    </cfRule>
  </conditionalFormatting>
  <conditionalFormatting sqref="R29">
    <cfRule type="cellIs" dxfId="161" priority="116" operator="lessThan">
      <formula>0</formula>
    </cfRule>
  </conditionalFormatting>
  <conditionalFormatting sqref="F14:F25">
    <cfRule type="cellIs" dxfId="160" priority="160" operator="lessThan">
      <formula>0</formula>
    </cfRule>
  </conditionalFormatting>
  <conditionalFormatting sqref="AD27:AD28">
    <cfRule type="cellIs" dxfId="159" priority="51" operator="lessThan">
      <formula>0</formula>
    </cfRule>
  </conditionalFormatting>
  <conditionalFormatting sqref="X30:X32">
    <cfRule type="cellIs" dxfId="158" priority="77" operator="lessThan">
      <formula>0</formula>
    </cfRule>
  </conditionalFormatting>
  <conditionalFormatting sqref="AD47:AD60">
    <cfRule type="cellIs" dxfId="157" priority="47" operator="lessThan">
      <formula>0</formula>
    </cfRule>
  </conditionalFormatting>
  <conditionalFormatting sqref="AD62:AD71">
    <cfRule type="cellIs" dxfId="156" priority="46" operator="lessThan">
      <formula>0</formula>
    </cfRule>
  </conditionalFormatting>
  <conditionalFormatting sqref="X73:X77">
    <cfRule type="cellIs" dxfId="155" priority="72" operator="lessThan">
      <formula>0</formula>
    </cfRule>
  </conditionalFormatting>
  <conditionalFormatting sqref="X79:X84">
    <cfRule type="cellIs" dxfId="154" priority="71" operator="lessThan">
      <formula>0</formula>
    </cfRule>
  </conditionalFormatting>
  <conditionalFormatting sqref="R86">
    <cfRule type="cellIs" dxfId="153" priority="97" operator="lessThan">
      <formula>0</formula>
    </cfRule>
  </conditionalFormatting>
  <conditionalFormatting sqref="R88:R90">
    <cfRule type="cellIs" dxfId="152" priority="96" operator="lessThan">
      <formula>0</formula>
    </cfRule>
  </conditionalFormatting>
  <conditionalFormatting sqref="R33">
    <cfRule type="cellIs" dxfId="151" priority="115" operator="lessThan">
      <formula>0</formula>
    </cfRule>
  </conditionalFormatting>
  <conditionalFormatting sqref="L13">
    <cfRule type="cellIs" dxfId="150" priority="145" operator="lessThan">
      <formula>0</formula>
    </cfRule>
  </conditionalFormatting>
  <conditionalFormatting sqref="F13">
    <cfRule type="cellIs" dxfId="149" priority="172" operator="lessThan">
      <formula>0</formula>
    </cfRule>
  </conditionalFormatting>
  <conditionalFormatting sqref="F26">
    <cfRule type="cellIs" dxfId="148" priority="171" operator="lessThan">
      <formula>0</formula>
    </cfRule>
  </conditionalFormatting>
  <conditionalFormatting sqref="F29">
    <cfRule type="cellIs" dxfId="147" priority="170" operator="lessThan">
      <formula>0</formula>
    </cfRule>
  </conditionalFormatting>
  <conditionalFormatting sqref="F33">
    <cfRule type="cellIs" dxfId="146" priority="169" operator="lessThan">
      <formula>0</formula>
    </cfRule>
  </conditionalFormatting>
  <conditionalFormatting sqref="F38">
    <cfRule type="cellIs" dxfId="145" priority="168" operator="lessThan">
      <formula>0</formula>
    </cfRule>
  </conditionalFormatting>
  <conditionalFormatting sqref="F46">
    <cfRule type="cellIs" dxfId="144" priority="167" operator="lessThan">
      <formula>0</formula>
    </cfRule>
  </conditionalFormatting>
  <conditionalFormatting sqref="F61">
    <cfRule type="cellIs" dxfId="143" priority="166" operator="lessThan">
      <formula>0</formula>
    </cfRule>
  </conditionalFormatting>
  <conditionalFormatting sqref="F72">
    <cfRule type="cellIs" dxfId="142" priority="165" operator="lessThan">
      <formula>0</formula>
    </cfRule>
  </conditionalFormatting>
  <conditionalFormatting sqref="F78">
    <cfRule type="cellIs" dxfId="141" priority="164" operator="lessThan">
      <formula>0</formula>
    </cfRule>
  </conditionalFormatting>
  <conditionalFormatting sqref="F85">
    <cfRule type="cellIs" dxfId="140" priority="163" operator="lessThan">
      <formula>0</formula>
    </cfRule>
  </conditionalFormatting>
  <conditionalFormatting sqref="F87">
    <cfRule type="cellIs" dxfId="139" priority="162" operator="lessThan">
      <formula>0</formula>
    </cfRule>
  </conditionalFormatting>
  <conditionalFormatting sqref="F7:F12">
    <cfRule type="cellIs" dxfId="138" priority="161" operator="lessThan">
      <formula>0</formula>
    </cfRule>
  </conditionalFormatting>
  <conditionalFormatting sqref="F27:F28">
    <cfRule type="cellIs" dxfId="137" priority="159" operator="lessThan">
      <formula>0</formula>
    </cfRule>
  </conditionalFormatting>
  <conditionalFormatting sqref="F30:F32">
    <cfRule type="cellIs" dxfId="136" priority="158" operator="lessThan">
      <formula>0</formula>
    </cfRule>
  </conditionalFormatting>
  <conditionalFormatting sqref="F34:F37">
    <cfRule type="cellIs" dxfId="135" priority="157" operator="lessThan">
      <formula>0</formula>
    </cfRule>
  </conditionalFormatting>
  <conditionalFormatting sqref="F39:F45">
    <cfRule type="cellIs" dxfId="134" priority="156" operator="lessThan">
      <formula>0</formula>
    </cfRule>
  </conditionalFormatting>
  <conditionalFormatting sqref="F47:F60">
    <cfRule type="cellIs" dxfId="133" priority="155" operator="lessThan">
      <formula>0</formula>
    </cfRule>
  </conditionalFormatting>
  <conditionalFormatting sqref="F62:F71">
    <cfRule type="cellIs" dxfId="132" priority="154" operator="lessThan">
      <formula>0</formula>
    </cfRule>
  </conditionalFormatting>
  <conditionalFormatting sqref="F73:F77">
    <cfRule type="cellIs" dxfId="131" priority="153" operator="lessThan">
      <formula>0</formula>
    </cfRule>
  </conditionalFormatting>
  <conditionalFormatting sqref="F79:F84">
    <cfRule type="cellIs" dxfId="130" priority="152" operator="lessThan">
      <formula>0</formula>
    </cfRule>
  </conditionalFormatting>
  <conditionalFormatting sqref="F86">
    <cfRule type="cellIs" dxfId="129" priority="151" operator="lessThan">
      <formula>0</formula>
    </cfRule>
  </conditionalFormatting>
  <conditionalFormatting sqref="F88:F90">
    <cfRule type="cellIs" dxfId="128" priority="150" operator="lessThan">
      <formula>0</formula>
    </cfRule>
  </conditionalFormatting>
  <conditionalFormatting sqref="L4:L6">
    <cfRule type="cellIs" dxfId="127" priority="146" operator="lessThan">
      <formula>0</formula>
    </cfRule>
  </conditionalFormatting>
  <conditionalFormatting sqref="L26">
    <cfRule type="cellIs" dxfId="126" priority="144" operator="lessThan">
      <formula>0</formula>
    </cfRule>
  </conditionalFormatting>
  <conditionalFormatting sqref="L29">
    <cfRule type="cellIs" dxfId="125" priority="143" operator="lessThan">
      <formula>0</formula>
    </cfRule>
  </conditionalFormatting>
  <conditionalFormatting sqref="L33">
    <cfRule type="cellIs" dxfId="124" priority="142" operator="lessThan">
      <formula>0</formula>
    </cfRule>
  </conditionalFormatting>
  <conditionalFormatting sqref="L38">
    <cfRule type="cellIs" dxfId="123" priority="141" operator="lessThan">
      <formula>0</formula>
    </cfRule>
  </conditionalFormatting>
  <conditionalFormatting sqref="L46">
    <cfRule type="cellIs" dxfId="122" priority="140" operator="lessThan">
      <formula>0</formula>
    </cfRule>
  </conditionalFormatting>
  <conditionalFormatting sqref="L61">
    <cfRule type="cellIs" dxfId="121" priority="139" operator="lessThan">
      <formula>0</formula>
    </cfRule>
  </conditionalFormatting>
  <conditionalFormatting sqref="L72">
    <cfRule type="cellIs" dxfId="120" priority="138" operator="lessThan">
      <formula>0</formula>
    </cfRule>
  </conditionalFormatting>
  <conditionalFormatting sqref="L78">
    <cfRule type="cellIs" dxfId="119" priority="137" operator="lessThan">
      <formula>0</formula>
    </cfRule>
  </conditionalFormatting>
  <conditionalFormatting sqref="L85">
    <cfRule type="cellIs" dxfId="118" priority="136" operator="lessThan">
      <formula>0</formula>
    </cfRule>
  </conditionalFormatting>
  <conditionalFormatting sqref="L87">
    <cfRule type="cellIs" dxfId="117" priority="135" operator="lessThan">
      <formula>0</formula>
    </cfRule>
  </conditionalFormatting>
  <conditionalFormatting sqref="L7:L12">
    <cfRule type="cellIs" dxfId="116" priority="134" operator="lessThan">
      <formula>0</formula>
    </cfRule>
  </conditionalFormatting>
  <conditionalFormatting sqref="L14:L25">
    <cfRule type="cellIs" dxfId="115" priority="133" operator="lessThan">
      <formula>0</formula>
    </cfRule>
  </conditionalFormatting>
  <conditionalFormatting sqref="L27:L28">
    <cfRule type="cellIs" dxfId="114" priority="132" operator="lessThan">
      <formula>0</formula>
    </cfRule>
  </conditionalFormatting>
  <conditionalFormatting sqref="L30:L32">
    <cfRule type="cellIs" dxfId="113" priority="131" operator="lessThan">
      <formula>0</formula>
    </cfRule>
  </conditionalFormatting>
  <conditionalFormatting sqref="L34:L37">
    <cfRule type="cellIs" dxfId="112" priority="130" operator="lessThan">
      <formula>0</formula>
    </cfRule>
  </conditionalFormatting>
  <conditionalFormatting sqref="L39:L45">
    <cfRule type="cellIs" dxfId="111" priority="129" operator="lessThan">
      <formula>0</formula>
    </cfRule>
  </conditionalFormatting>
  <conditionalFormatting sqref="L47:L60">
    <cfRule type="cellIs" dxfId="110" priority="128" operator="lessThan">
      <formula>0</formula>
    </cfRule>
  </conditionalFormatting>
  <conditionalFormatting sqref="L62:L71">
    <cfRule type="cellIs" dxfId="109" priority="127" operator="lessThan">
      <formula>0</formula>
    </cfRule>
  </conditionalFormatting>
  <conditionalFormatting sqref="L73:L77">
    <cfRule type="cellIs" dxfId="108" priority="126" operator="lessThan">
      <formula>0</formula>
    </cfRule>
  </conditionalFormatting>
  <conditionalFormatting sqref="L79:L84">
    <cfRule type="cellIs" dxfId="107" priority="125" operator="lessThan">
      <formula>0</formula>
    </cfRule>
  </conditionalFormatting>
  <conditionalFormatting sqref="L86">
    <cfRule type="cellIs" dxfId="106" priority="124" operator="lessThan">
      <formula>0</formula>
    </cfRule>
  </conditionalFormatting>
  <conditionalFormatting sqref="L88:L90">
    <cfRule type="cellIs" dxfId="105" priority="123" operator="lessThan">
      <formula>0</formula>
    </cfRule>
  </conditionalFormatting>
  <conditionalFormatting sqref="R4:R6">
    <cfRule type="cellIs" dxfId="104" priority="119" operator="lessThan">
      <formula>0</formula>
    </cfRule>
  </conditionalFormatting>
  <conditionalFormatting sqref="R38">
    <cfRule type="cellIs" dxfId="103" priority="114" operator="lessThan">
      <formula>0</formula>
    </cfRule>
  </conditionalFormatting>
  <conditionalFormatting sqref="R13">
    <cfRule type="cellIs" dxfId="102" priority="118" operator="lessThan">
      <formula>0</formula>
    </cfRule>
  </conditionalFormatting>
  <conditionalFormatting sqref="R26">
    <cfRule type="cellIs" dxfId="101" priority="117" operator="lessThan">
      <formula>0</formula>
    </cfRule>
  </conditionalFormatting>
  <conditionalFormatting sqref="R46">
    <cfRule type="cellIs" dxfId="100" priority="113" operator="lessThan">
      <formula>0</formula>
    </cfRule>
  </conditionalFormatting>
  <conditionalFormatting sqref="R61">
    <cfRule type="cellIs" dxfId="99" priority="112" operator="lessThan">
      <formula>0</formula>
    </cfRule>
  </conditionalFormatting>
  <conditionalFormatting sqref="R72">
    <cfRule type="cellIs" dxfId="98" priority="111" operator="lessThan">
      <formula>0</formula>
    </cfRule>
  </conditionalFormatting>
  <conditionalFormatting sqref="R78">
    <cfRule type="cellIs" dxfId="97" priority="110" operator="lessThan">
      <formula>0</formula>
    </cfRule>
  </conditionalFormatting>
  <conditionalFormatting sqref="R85">
    <cfRule type="cellIs" dxfId="96" priority="109" operator="lessThan">
      <formula>0</formula>
    </cfRule>
  </conditionalFormatting>
  <conditionalFormatting sqref="R87">
    <cfRule type="cellIs" dxfId="95" priority="108" operator="lessThan">
      <formula>0</formula>
    </cfRule>
  </conditionalFormatting>
  <conditionalFormatting sqref="R7:R12">
    <cfRule type="cellIs" dxfId="94" priority="107" operator="lessThan">
      <formula>0</formula>
    </cfRule>
  </conditionalFormatting>
  <conditionalFormatting sqref="R14:R25">
    <cfRule type="cellIs" dxfId="93" priority="106" operator="lessThan">
      <formula>0</formula>
    </cfRule>
  </conditionalFormatting>
  <conditionalFormatting sqref="R27:R28">
    <cfRule type="cellIs" dxfId="92" priority="105" operator="lessThan">
      <formula>0</formula>
    </cfRule>
  </conditionalFormatting>
  <conditionalFormatting sqref="R30:R32">
    <cfRule type="cellIs" dxfId="91" priority="104" operator="lessThan">
      <formula>0</formula>
    </cfRule>
  </conditionalFormatting>
  <conditionalFormatting sqref="R34:R37">
    <cfRule type="cellIs" dxfId="90" priority="103" operator="lessThan">
      <formula>0</formula>
    </cfRule>
  </conditionalFormatting>
  <conditionalFormatting sqref="R39:R45">
    <cfRule type="cellIs" dxfId="89" priority="102" operator="lessThan">
      <formula>0</formula>
    </cfRule>
  </conditionalFormatting>
  <conditionalFormatting sqref="R47:R60">
    <cfRule type="cellIs" dxfId="88" priority="101" operator="lessThan">
      <formula>0</formula>
    </cfRule>
  </conditionalFormatting>
  <conditionalFormatting sqref="R62:R71">
    <cfRule type="cellIs" dxfId="87" priority="100" operator="lessThan">
      <formula>0</formula>
    </cfRule>
  </conditionalFormatting>
  <conditionalFormatting sqref="R73:R77">
    <cfRule type="cellIs" dxfId="86" priority="99" operator="lessThan">
      <formula>0</formula>
    </cfRule>
  </conditionalFormatting>
  <conditionalFormatting sqref="R79:R84">
    <cfRule type="cellIs" dxfId="85" priority="98" operator="lessThan">
      <formula>0</formula>
    </cfRule>
  </conditionalFormatting>
  <conditionalFormatting sqref="X4:X6">
    <cfRule type="cellIs" dxfId="84" priority="92" operator="lessThan">
      <formula>0</formula>
    </cfRule>
  </conditionalFormatting>
  <conditionalFormatting sqref="X38">
    <cfRule type="cellIs" dxfId="83" priority="87" operator="lessThan">
      <formula>0</formula>
    </cfRule>
  </conditionalFormatting>
  <conditionalFormatting sqref="X46">
    <cfRule type="cellIs" dxfId="82" priority="86" operator="lessThan">
      <formula>0</formula>
    </cfRule>
  </conditionalFormatting>
  <conditionalFormatting sqref="X61">
    <cfRule type="cellIs" dxfId="81" priority="85" operator="lessThan">
      <formula>0</formula>
    </cfRule>
  </conditionalFormatting>
  <conditionalFormatting sqref="X13">
    <cfRule type="cellIs" dxfId="80" priority="91" operator="lessThan">
      <formula>0</formula>
    </cfRule>
  </conditionalFormatting>
  <conditionalFormatting sqref="X26">
    <cfRule type="cellIs" dxfId="79" priority="90" operator="lessThan">
      <formula>0</formula>
    </cfRule>
  </conditionalFormatting>
  <conditionalFormatting sqref="X29">
    <cfRule type="cellIs" dxfId="78" priority="89" operator="lessThan">
      <formula>0</formula>
    </cfRule>
  </conditionalFormatting>
  <conditionalFormatting sqref="X33">
    <cfRule type="cellIs" dxfId="77" priority="88" operator="lessThan">
      <formula>0</formula>
    </cfRule>
  </conditionalFormatting>
  <conditionalFormatting sqref="X72">
    <cfRule type="cellIs" dxfId="76" priority="84" operator="lessThan">
      <formula>0</formula>
    </cfRule>
  </conditionalFormatting>
  <conditionalFormatting sqref="X78">
    <cfRule type="cellIs" dxfId="75" priority="83" operator="lessThan">
      <formula>0</formula>
    </cfRule>
  </conditionalFormatting>
  <conditionalFormatting sqref="X85">
    <cfRule type="cellIs" dxfId="74" priority="82" operator="lessThan">
      <formula>0</formula>
    </cfRule>
  </conditionalFormatting>
  <conditionalFormatting sqref="X87">
    <cfRule type="cellIs" dxfId="73" priority="81" operator="lessThan">
      <formula>0</formula>
    </cfRule>
  </conditionalFormatting>
  <conditionalFormatting sqref="X7:X12">
    <cfRule type="cellIs" dxfId="72" priority="80" operator="lessThan">
      <formula>0</formula>
    </cfRule>
  </conditionalFormatting>
  <conditionalFormatting sqref="X14:X25">
    <cfRule type="cellIs" dxfId="71" priority="79" operator="lessThan">
      <formula>0</formula>
    </cfRule>
  </conditionalFormatting>
  <conditionalFormatting sqref="X27:X28">
    <cfRule type="cellIs" dxfId="70" priority="78" operator="lessThan">
      <formula>0</formula>
    </cfRule>
  </conditionalFormatting>
  <conditionalFormatting sqref="X34:X37">
    <cfRule type="cellIs" dxfId="69" priority="76" operator="lessThan">
      <formula>0</formula>
    </cfRule>
  </conditionalFormatting>
  <conditionalFormatting sqref="X39:X45">
    <cfRule type="cellIs" dxfId="68" priority="75" operator="lessThan">
      <formula>0</formula>
    </cfRule>
  </conditionalFormatting>
  <conditionalFormatting sqref="X47:X60">
    <cfRule type="cellIs" dxfId="67" priority="74" operator="lessThan">
      <formula>0</formula>
    </cfRule>
  </conditionalFormatting>
  <conditionalFormatting sqref="X62:X71">
    <cfRule type="cellIs" dxfId="66" priority="73" operator="lessThan">
      <formula>0</formula>
    </cfRule>
  </conditionalFormatting>
  <conditionalFormatting sqref="X86">
    <cfRule type="cellIs" dxfId="65" priority="70" operator="lessThan">
      <formula>0</formula>
    </cfRule>
  </conditionalFormatting>
  <conditionalFormatting sqref="X88:X90">
    <cfRule type="cellIs" dxfId="64" priority="69" operator="lessThan">
      <formula>0</formula>
    </cfRule>
  </conditionalFormatting>
  <conditionalFormatting sqref="AD4:AD6">
    <cfRule type="cellIs" dxfId="63" priority="65" operator="lessThan">
      <formula>0</formula>
    </cfRule>
  </conditionalFormatting>
  <conditionalFormatting sqref="AD61">
    <cfRule type="cellIs" dxfId="62" priority="58" operator="lessThan">
      <formula>0</formula>
    </cfRule>
  </conditionalFormatting>
  <conditionalFormatting sqref="AD78">
    <cfRule type="cellIs" dxfId="61" priority="56" operator="lessThan">
      <formula>0</formula>
    </cfRule>
  </conditionalFormatting>
  <conditionalFormatting sqref="AD85">
    <cfRule type="cellIs" dxfId="60" priority="55" operator="lessThan">
      <formula>0</formula>
    </cfRule>
  </conditionalFormatting>
  <conditionalFormatting sqref="AD13">
    <cfRule type="cellIs" dxfId="59" priority="64" operator="lessThan">
      <formula>0</formula>
    </cfRule>
  </conditionalFormatting>
  <conditionalFormatting sqref="AD26">
    <cfRule type="cellIs" dxfId="58" priority="63" operator="lessThan">
      <formula>0</formula>
    </cfRule>
  </conditionalFormatting>
  <conditionalFormatting sqref="AD29">
    <cfRule type="cellIs" dxfId="57" priority="62" operator="lessThan">
      <formula>0</formula>
    </cfRule>
  </conditionalFormatting>
  <conditionalFormatting sqref="AD33">
    <cfRule type="cellIs" dxfId="56" priority="61" operator="lessThan">
      <formula>0</formula>
    </cfRule>
  </conditionalFormatting>
  <conditionalFormatting sqref="AD38">
    <cfRule type="cellIs" dxfId="55" priority="60" operator="lessThan">
      <formula>0</formula>
    </cfRule>
  </conditionalFormatting>
  <conditionalFormatting sqref="AD46">
    <cfRule type="cellIs" dxfId="54" priority="59" operator="lessThan">
      <formula>0</formula>
    </cfRule>
  </conditionalFormatting>
  <conditionalFormatting sqref="AD72">
    <cfRule type="cellIs" dxfId="53" priority="57" operator="lessThan">
      <formula>0</formula>
    </cfRule>
  </conditionalFormatting>
  <conditionalFormatting sqref="AD87">
    <cfRule type="cellIs" dxfId="52" priority="54" operator="lessThan">
      <formula>0</formula>
    </cfRule>
  </conditionalFormatting>
  <conditionalFormatting sqref="AD7:AD12">
    <cfRule type="cellIs" dxfId="51" priority="53" operator="lessThan">
      <formula>0</formula>
    </cfRule>
  </conditionalFormatting>
  <conditionalFormatting sqref="AD14:AD25">
    <cfRule type="cellIs" dxfId="50" priority="52" operator="lessThan">
      <formula>0</formula>
    </cfRule>
  </conditionalFormatting>
  <conditionalFormatting sqref="AD30:AD32">
    <cfRule type="cellIs" dxfId="49" priority="50" operator="lessThan">
      <formula>0</formula>
    </cfRule>
  </conditionalFormatting>
  <conditionalFormatting sqref="AD34:AD37">
    <cfRule type="cellIs" dxfId="48" priority="49" operator="lessThan">
      <formula>0</formula>
    </cfRule>
  </conditionalFormatting>
  <conditionalFormatting sqref="AD39:AD45">
    <cfRule type="cellIs" dxfId="47" priority="48" operator="lessThan">
      <formula>0</formula>
    </cfRule>
  </conditionalFormatting>
  <conditionalFormatting sqref="AD73:AD77">
    <cfRule type="cellIs" dxfId="46" priority="45" operator="lessThan">
      <formula>0</formula>
    </cfRule>
  </conditionalFormatting>
  <conditionalFormatting sqref="AD79:AD84">
    <cfRule type="cellIs" dxfId="45" priority="44" operator="lessThan">
      <formula>0</formula>
    </cfRule>
  </conditionalFormatting>
  <conditionalFormatting sqref="AD86">
    <cfRule type="cellIs" dxfId="44" priority="43" operator="lessThan">
      <formula>0</formula>
    </cfRule>
  </conditionalFormatting>
  <conditionalFormatting sqref="AD88:AD90">
    <cfRule type="cellIs" dxfId="43" priority="42" operator="lessThan">
      <formula>0</formula>
    </cfRule>
  </conditionalFormatting>
  <conditionalFormatting sqref="AJ4:AJ6">
    <cfRule type="cellIs" dxfId="42" priority="38" operator="lessThan">
      <formula>0</formula>
    </cfRule>
  </conditionalFormatting>
  <conditionalFormatting sqref="AJ91">
    <cfRule type="cellIs" dxfId="41" priority="41" operator="lessThan">
      <formula>0</formula>
    </cfRule>
  </conditionalFormatting>
  <conditionalFormatting sqref="AH91">
    <cfRule type="cellIs" dxfId="40" priority="40" operator="lessThan">
      <formula>0</formula>
    </cfRule>
  </conditionalFormatting>
  <conditionalFormatting sqref="AJ7:AJ12">
    <cfRule type="cellIs" dxfId="39" priority="26" operator="lessThan">
      <formula>0</formula>
    </cfRule>
  </conditionalFormatting>
  <conditionalFormatting sqref="AJ13">
    <cfRule type="cellIs" dxfId="38" priority="37" operator="lessThan">
      <formula>0</formula>
    </cfRule>
  </conditionalFormatting>
  <conditionalFormatting sqref="AJ26">
    <cfRule type="cellIs" dxfId="37" priority="36" operator="lessThan">
      <formula>0</formula>
    </cfRule>
  </conditionalFormatting>
  <conditionalFormatting sqref="AJ29">
    <cfRule type="cellIs" dxfId="36" priority="35" operator="lessThan">
      <formula>0</formula>
    </cfRule>
  </conditionalFormatting>
  <conditionalFormatting sqref="AJ33">
    <cfRule type="cellIs" dxfId="35" priority="34" operator="lessThan">
      <formula>0</formula>
    </cfRule>
  </conditionalFormatting>
  <conditionalFormatting sqref="AJ38">
    <cfRule type="cellIs" dxfId="34" priority="33" operator="lessThan">
      <formula>0</formula>
    </cfRule>
  </conditionalFormatting>
  <conditionalFormatting sqref="AJ46">
    <cfRule type="cellIs" dxfId="33" priority="32" operator="lessThan">
      <formula>0</formula>
    </cfRule>
  </conditionalFormatting>
  <conditionalFormatting sqref="AJ61">
    <cfRule type="cellIs" dxfId="32" priority="31" operator="lessThan">
      <formula>0</formula>
    </cfRule>
  </conditionalFormatting>
  <conditionalFormatting sqref="AJ72">
    <cfRule type="cellIs" dxfId="31" priority="30" operator="lessThan">
      <formula>0</formula>
    </cfRule>
  </conditionalFormatting>
  <conditionalFormatting sqref="AJ78">
    <cfRule type="cellIs" dxfId="30" priority="29" operator="lessThan">
      <formula>0</formula>
    </cfRule>
  </conditionalFormatting>
  <conditionalFormatting sqref="AJ87">
    <cfRule type="cellIs" dxfId="29" priority="27" operator="lessThan">
      <formula>0</formula>
    </cfRule>
  </conditionalFormatting>
  <conditionalFormatting sqref="AJ14:AJ25">
    <cfRule type="cellIs" dxfId="28" priority="25" operator="lessThan">
      <formula>0</formula>
    </cfRule>
  </conditionalFormatting>
  <conditionalFormatting sqref="AJ27:AJ28">
    <cfRule type="cellIs" dxfId="27" priority="24" operator="lessThan">
      <formula>0</formula>
    </cfRule>
  </conditionalFormatting>
  <conditionalFormatting sqref="AJ30:AJ32">
    <cfRule type="cellIs" dxfId="26" priority="23" operator="lessThan">
      <formula>0</formula>
    </cfRule>
  </conditionalFormatting>
  <conditionalFormatting sqref="AJ34:AJ37">
    <cfRule type="cellIs" dxfId="25" priority="22" operator="lessThan">
      <formula>0</formula>
    </cfRule>
  </conditionalFormatting>
  <conditionalFormatting sqref="AJ39:AJ45">
    <cfRule type="cellIs" dxfId="24" priority="21" operator="lessThan">
      <formula>0</formula>
    </cfRule>
  </conditionalFormatting>
  <conditionalFormatting sqref="AJ47:AJ60">
    <cfRule type="cellIs" dxfId="23" priority="20" operator="lessThan">
      <formula>0</formula>
    </cfRule>
  </conditionalFormatting>
  <conditionalFormatting sqref="AJ62:AJ71">
    <cfRule type="cellIs" dxfId="22" priority="19" operator="lessThan">
      <formula>0</formula>
    </cfRule>
  </conditionalFormatting>
  <conditionalFormatting sqref="AJ73:AJ77">
    <cfRule type="cellIs" dxfId="21" priority="18" operator="lessThan">
      <formula>0</formula>
    </cfRule>
  </conditionalFormatting>
  <conditionalFormatting sqref="AJ79:AJ84">
    <cfRule type="cellIs" dxfId="20" priority="17" operator="lessThan">
      <formula>0</formula>
    </cfRule>
  </conditionalFormatting>
  <conditionalFormatting sqref="AJ88:AJ90">
    <cfRule type="cellIs" dxfId="19" priority="15" operator="lessThan">
      <formula>0</formula>
    </cfRule>
  </conditionalFormatting>
  <conditionalFormatting sqref="J91:K91">
    <cfRule type="cellIs" dxfId="18" priority="4" operator="lessThan">
      <formula>0</formula>
    </cfRule>
  </conditionalFormatting>
  <conditionalFormatting sqref="AD91">
    <cfRule type="cellIs" dxfId="17" priority="13" operator="lessThan">
      <formula>0</formula>
    </cfRule>
  </conditionalFormatting>
  <conditionalFormatting sqref="AB91:AC91">
    <cfRule type="cellIs" dxfId="16" priority="12" operator="lessThan">
      <formula>0</formula>
    </cfRule>
  </conditionalFormatting>
  <conditionalFormatting sqref="X91">
    <cfRule type="cellIs" dxfId="15" priority="11" operator="lessThan">
      <formula>0</formula>
    </cfRule>
  </conditionalFormatting>
  <conditionalFormatting sqref="V91:W91">
    <cfRule type="cellIs" dxfId="14" priority="10" operator="lessThan">
      <formula>0</formula>
    </cfRule>
  </conditionalFormatting>
  <conditionalFormatting sqref="R91">
    <cfRule type="cellIs" dxfId="13" priority="9" operator="lessThan">
      <formula>0</formula>
    </cfRule>
  </conditionalFormatting>
  <conditionalFormatting sqref="P91:Q91">
    <cfRule type="cellIs" dxfId="12" priority="8" operator="lessThan">
      <formula>0</formula>
    </cfRule>
  </conditionalFormatting>
  <conditionalFormatting sqref="F91">
    <cfRule type="cellIs" dxfId="11" priority="7" operator="lessThan">
      <formula>0</formula>
    </cfRule>
  </conditionalFormatting>
  <conditionalFormatting sqref="D91:E91">
    <cfRule type="cellIs" dxfId="10" priority="6" operator="lessThan">
      <formula>0</formula>
    </cfRule>
  </conditionalFormatting>
  <conditionalFormatting sqref="L91">
    <cfRule type="cellIs" dxfId="9" priority="5" operator="lessThan">
      <formula>0</formula>
    </cfRule>
  </conditionalFormatting>
  <conditionalFormatting sqref="AJ85">
    <cfRule type="cellIs" dxfId="8" priority="3" operator="lessThan">
      <formula>0</formula>
    </cfRule>
  </conditionalFormatting>
  <conditionalFormatting sqref="AJ86">
    <cfRule type="cellIs" dxfId="7" priority="2" operator="lessThan">
      <formula>0</formula>
    </cfRule>
  </conditionalFormatting>
  <conditionalFormatting sqref="AI91">
    <cfRule type="cellIs" dxfId="6"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Details &amp; Disclaimers</vt:lpstr>
      <vt:lpstr>Q1 Summary Tables</vt:lpstr>
      <vt:lpstr>Q1 Spending Tables</vt:lpstr>
      <vt:lpstr>Q2 Summary Tables</vt:lpstr>
      <vt:lpstr>Q2 Spending Tables</vt:lpstr>
      <vt:lpstr>Q3 Summary Tables</vt:lpstr>
      <vt:lpstr>Q3 Spending Tables</vt:lpstr>
      <vt:lpstr>Q4 Summary Tables</vt:lpstr>
      <vt:lpstr>Q4 Spending Tables</vt:lpstr>
      <vt:lpstr>Monthly Summary Tables</vt:lpstr>
      <vt:lpstr>Monthly Spending Tables</vt:lpstr>
      <vt:lpstr>Revised Monthly Revenues</vt:lpstr>
      <vt:lpstr>'Q4 Summary Tables'!_ftnref1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fkratke</dc:creator>
  <cp:lastModifiedBy>fkratke</cp:lastModifiedBy>
  <dcterms:created xsi:type="dcterms:W3CDTF">2015-12-01T19:24:46Z</dcterms:created>
  <dcterms:modified xsi:type="dcterms:W3CDTF">2016-02-29T12:01:46Z</dcterms:modified>
</cp:coreProperties>
</file>